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 tabRatio="710"/>
  </bookViews>
  <sheets>
    <sheet name="ПФХД" sheetId="15" r:id="rId1"/>
    <sheet name="Сведения" sheetId="16" r:id="rId2"/>
    <sheet name="расшифровка" sheetId="10" r:id="rId3"/>
  </sheets>
  <definedNames>
    <definedName name="_xlnm.Print_Area" localSheetId="0">ПФХД!$A$1:$H$224</definedName>
    <definedName name="_xlnm.Print_Area" localSheetId="2">расшифровка!$A$1:$D$124</definedName>
    <definedName name="_xlnm.Print_Area" localSheetId="1">Сведения!$A$1:$L$43</definedName>
  </definedNames>
  <calcPr calcId="114210"/>
</workbook>
</file>

<file path=xl/calcChain.xml><?xml version="1.0" encoding="utf-8"?>
<calcChain xmlns="http://schemas.openxmlformats.org/spreadsheetml/2006/main">
  <c r="F119" i="10"/>
  <c r="F16" i="16"/>
  <c r="H111" i="15"/>
  <c r="I114"/>
  <c r="I208"/>
  <c r="I207"/>
  <c r="I129"/>
  <c r="A18" i="16"/>
  <c r="F18"/>
  <c r="A32"/>
  <c r="A33"/>
  <c r="H158" i="15"/>
  <c r="K31" i="16"/>
  <c r="L31"/>
  <c r="K32"/>
  <c r="L32"/>
  <c r="K33"/>
  <c r="L33"/>
  <c r="N35"/>
  <c r="I6"/>
  <c r="H147" i="15"/>
  <c r="D52" i="10"/>
  <c r="D50"/>
  <c r="D48"/>
  <c r="D43"/>
  <c r="D32"/>
  <c r="D22"/>
  <c r="D21"/>
  <c r="D17"/>
  <c r="D18"/>
  <c r="D19"/>
  <c r="D20"/>
  <c r="D16"/>
  <c r="D12"/>
  <c r="D13"/>
  <c r="D11"/>
  <c r="D6"/>
  <c r="D9"/>
  <c r="D86"/>
  <c r="D88"/>
  <c r="C88"/>
  <c r="E87"/>
  <c r="D87"/>
  <c r="C49"/>
  <c r="C71"/>
  <c r="C48"/>
  <c r="C43"/>
  <c r="C32"/>
  <c r="C21"/>
  <c r="C16"/>
  <c r="C7"/>
  <c r="C12"/>
  <c r="C11"/>
  <c r="C6"/>
  <c r="C9"/>
  <c r="C86"/>
  <c r="C87"/>
  <c r="E6"/>
  <c r="E86"/>
  <c r="F86"/>
  <c r="F48"/>
  <c r="F43"/>
  <c r="F32"/>
  <c r="F21"/>
  <c r="F20"/>
  <c r="F19"/>
  <c r="F18"/>
  <c r="F17"/>
  <c r="F16"/>
  <c r="G15"/>
  <c r="F15"/>
  <c r="G14"/>
  <c r="F14"/>
  <c r="G13"/>
  <c r="C8"/>
  <c r="C13"/>
  <c r="F12"/>
  <c r="F10"/>
  <c r="F9"/>
  <c r="F7"/>
  <c r="J4"/>
  <c r="E5"/>
  <c r="A12" i="15"/>
  <c r="A13" i="16"/>
  <c r="A42"/>
  <c r="H137" i="15"/>
  <c r="H139"/>
  <c r="H141"/>
  <c r="H189"/>
  <c r="H183"/>
  <c r="H176"/>
  <c r="H132"/>
  <c r="H130"/>
  <c r="H127"/>
  <c r="H114"/>
  <c r="H125"/>
  <c r="H109"/>
  <c r="H217"/>
  <c r="H135"/>
  <c r="H181"/>
  <c r="H123"/>
  <c r="J5" i="10"/>
</calcChain>
</file>

<file path=xl/sharedStrings.xml><?xml version="1.0" encoding="utf-8"?>
<sst xmlns="http://schemas.openxmlformats.org/spreadsheetml/2006/main" count="1344" uniqueCount="393">
  <si>
    <t>Код статьи</t>
  </si>
  <si>
    <t>Наименование</t>
  </si>
  <si>
    <t xml:space="preserve"> Итого:</t>
  </si>
  <si>
    <t>Итого:</t>
  </si>
  <si>
    <t>Всего:</t>
  </si>
  <si>
    <t>Начисления на выплаты по оплате труда</t>
  </si>
  <si>
    <t>на иные цели</t>
  </si>
  <si>
    <t>в т.ч. на муниципальное задание</t>
  </si>
  <si>
    <t>Е.В. Лукьяненко</t>
  </si>
  <si>
    <t>Услуги связи</t>
  </si>
  <si>
    <t>код</t>
  </si>
  <si>
    <t>УТВЕРЖДАЮ</t>
  </si>
  <si>
    <t xml:space="preserve">Глава Большеулуйского района </t>
  </si>
  <si>
    <t>(наименование должности лица, утверждающего документ)</t>
  </si>
  <si>
    <t>С.А. Любкин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</si>
  <si>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</si>
  <si>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</si>
  <si>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</si>
  <si>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</si>
  <si>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</si>
  <si>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</si>
  <si>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 xml:space="preserve">Наименование муниципального учреждения </t>
  </si>
  <si>
    <t>по ОКПО</t>
  </si>
  <si>
    <t>ИНН / КПП</t>
  </si>
  <si>
    <t>по ОКЕИ</t>
  </si>
  <si>
    <t>Наименование органа, осуществляющего функции и полномочия учредителя</t>
  </si>
  <si>
    <t>Администрация Большеулуйского района</t>
  </si>
  <si>
    <t>Адрес фактического местонахождения муниципального учреждения (подразделения)</t>
  </si>
  <si>
    <t xml:space="preserve">I.  Сведения о деятельности муниципального бюджетного учреждения </t>
  </si>
  <si>
    <t>II. Показатели финансового состояния учреждения</t>
  </si>
  <si>
    <t>Наименование показателя</t>
  </si>
  <si>
    <t>Сумма</t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</si>
  <si>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</si>
  <si>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</si>
  <si>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</si>
  <si>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</si>
  <si>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</si>
  <si>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</si>
  <si>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</si>
  <si>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</si>
  <si>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</si>
  <si>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</si>
  <si>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</si>
  <si>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районного бюджета</t>
  </si>
  <si>
    <t>2.2. Дебиторская задолженность по выданным авансам, полученным за счет средств районного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</si>
  <si>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</si>
  <si>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</si>
  <si>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</si>
  <si>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</si>
  <si>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</si>
  <si>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</si>
  <si>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</si>
  <si>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</si>
  <si>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</si>
  <si>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</si>
  <si>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</si>
  <si>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</si>
  <si>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</si>
  <si>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</si>
  <si>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</si>
  <si>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</si>
  <si>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</si>
  <si>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</si>
  <si>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</si>
  <si>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</si>
  <si>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</si>
  <si>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</si>
  <si>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</si>
  <si>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районного бюджета,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</si>
  <si>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</si>
  <si>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</si>
  <si>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</si>
  <si>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</si>
  <si>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</si>
  <si>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</si>
  <si>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</si>
  <si>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</si>
  <si>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</si>
  <si>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</si>
  <si>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</si>
  <si>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</si>
  <si>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</si>
  <si>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</si>
  <si>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</si>
  <si>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</si>
  <si>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</si>
  <si>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</si>
  <si>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</si>
  <si>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</si>
  <si>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</si>
  <si>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</si>
  <si>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</si>
  <si>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</si>
  <si>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</si>
  <si>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</si>
  <si>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</si>
  <si>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</si>
  <si>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 xml:space="preserve">Код по бюджетной классификации операции сектора государственного управления </t>
  </si>
  <si>
    <t>Всего</t>
  </si>
  <si>
    <t>Планируемый остаток средств на начало планируемого года</t>
  </si>
  <si>
    <t>Поступления, всего:</t>
  </si>
  <si>
    <t>в том числе:</t>
  </si>
  <si>
    <t>Субсидии на выполнении муниципального задания</t>
  </si>
  <si>
    <t>Субсидии на выполнении муниципального задания за счет средств местного бюджета (1)</t>
  </si>
  <si>
    <t>Субсидии на иные цели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</si>
  <si>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 (4)</t>
  </si>
  <si>
    <t>Субсидия на приобретение основных средств за счет средств краевого бюджета (6)</t>
  </si>
  <si>
    <t>Поступления от иной приносящей доход деятельности, всего:</t>
  </si>
  <si>
    <t>Х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</si>
  <si>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</si>
  <si>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</si>
  <si>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</si>
  <si>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</si>
  <si>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</si>
  <si>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Заработная плата за счет субсидии на выполнении муниципального задания за счет средств местного бюджета</t>
  </si>
  <si>
    <t>Региональная выплата, за счет средств местного бюджета</t>
  </si>
  <si>
    <t>Прочие выплаты</t>
  </si>
  <si>
    <t>Суточные выплаты за счет субсидии на выполнении муниципального задания за счет средств краевого бюджета</t>
  </si>
  <si>
    <t>Начисления на выплаты по оплате труда за счет субсидии на выполнении муниципального задания за счет средств местного бюджета</t>
  </si>
  <si>
    <t>Начисления на выплаты по оплате труда за счет субсидии на выполнении муниципального задания за счет средств краевого бюджета</t>
  </si>
  <si>
    <t>Оплата работ, услуг, всего</t>
  </si>
  <si>
    <t>Абонентская плата за счет субсидии на выполнении муниципального задания за счет средств местного бюджета</t>
  </si>
  <si>
    <t>Транспортные услуги</t>
  </si>
  <si>
    <t>Транспортные расходы по служебным командировкам за счет субсидии на выполнении муниципального задания за счет средств краевого бюджета</t>
  </si>
  <si>
    <t>222/1(1)</t>
  </si>
  <si>
    <t>Коммунальные услуги</t>
  </si>
  <si>
    <t>ЖБО за счет субсидии на выполнении муниципального задания за счет средств местного бюджета</t>
  </si>
  <si>
    <t>223/1(1)</t>
  </si>
  <si>
    <t>Электроэнергия за счет субсидии на выполнении муниципального задания за счет средств местного бюджета</t>
  </si>
  <si>
    <t>223/2(1)</t>
  </si>
  <si>
    <t>Водоснабжение за счет субсидии на выполнении муниципального задания за счет средств местного бюджета</t>
  </si>
  <si>
    <t>223/3(1)</t>
  </si>
  <si>
    <t xml:space="preserve">Отопление за счет субсидии на выполнении муниципального задания за счет средств местного бюджета </t>
  </si>
  <si>
    <t>223/4(1)</t>
  </si>
  <si>
    <t>Арендная плата за пользование имуществом</t>
  </si>
  <si>
    <t>Работы, услуги по содержанию имущества</t>
  </si>
  <si>
    <t>Дератизация, дезинсекция за счет субсидии на выполнении муниципального задания за счет средств местного бюджета</t>
  </si>
  <si>
    <t>225/1(1)</t>
  </si>
  <si>
    <t>ТБО за счет субсидии на выполнении муниципального задания за счет средств местного бюджета</t>
  </si>
  <si>
    <t>225/2(1)</t>
  </si>
  <si>
    <t>ОПС за счет субсидии на выполнении муниципального задания за счет средств местного</t>
  </si>
  <si>
    <t>225/3(1)</t>
  </si>
  <si>
    <t xml:space="preserve">Технический осмотр автотранспорта за счет субсидии на выполнение муниципального задания за счет средств местного бюджета </t>
  </si>
  <si>
    <t>225/4(1)</t>
  </si>
  <si>
    <t>Ремонт и обслуживание  оргтехники, множительных аппаратов, обеспечивающей образовательный процесс за счет субсидии на выполнение муниципального задания за счет средств краевого бюджета</t>
  </si>
  <si>
    <t>Заправка и восстановление картриджей за счет субсидии на выполнение муниципального задания за счет средств краевого бюджета</t>
  </si>
  <si>
    <t>Прочие работы, услуги</t>
  </si>
  <si>
    <t>Услуги Роспотребнадзора за счет субсидии на выполнение муниципального задания за счет средств местного бюджета</t>
  </si>
  <si>
    <t>226/1(1)</t>
  </si>
  <si>
    <t>Предрейсовый осмотр водителей за счет субсидии на выполнение муниципального задания за счет средств местного бюджета</t>
  </si>
  <si>
    <t>226/2(1)</t>
  </si>
  <si>
    <t>Медосмотр за счет субсидии на выполнение муниципального задания за счет средств местного бюджета</t>
  </si>
  <si>
    <t>226/3(1)</t>
  </si>
  <si>
    <t>ГЛОНАС за счет субсидии на выполнение муниципального задания за счет средств местного бюджета</t>
  </si>
  <si>
    <t>226/4(1)</t>
  </si>
  <si>
    <t xml:space="preserve">Страховка автотранспорта за счет субсидии на выполнение муниципального задания за счет средств местного бюджета </t>
  </si>
  <si>
    <t>226/5(1)</t>
  </si>
  <si>
    <t>Подписка и приобретение периодических изданий за счет субсидии на выполнение муниципального задания за счет средств местного бюджета</t>
  </si>
  <si>
    <t xml:space="preserve">Расходы на проживание за счет субсидии на выполнение муниципального задания за счет средств краевого бюджета </t>
  </si>
  <si>
    <t>Медосмотр за счет субсидии на выполнение муниципального задания за счет средств краевого бюджета</t>
  </si>
  <si>
    <t>Аттестаты за счет субсидии на выполнение муниципального задания за счет средств краевого бюджета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</si>
  <si>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</si>
  <si>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</si>
  <si>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</si>
  <si>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</si>
  <si>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</si>
  <si>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</si>
  <si>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Налог на окружающую среду за счет субсидии на выполнении муниципального задания за счет средств местного бюджета</t>
  </si>
  <si>
    <t>290/1(1)</t>
  </si>
  <si>
    <t>Приобретение кубков, медалей, ценных подарков за счет субсидии на выполнении муниципального задания за счет средств краевого бюджета</t>
  </si>
  <si>
    <t xml:space="preserve">Приобретение свидетельств, дипломов, грамот за счет субсидии на выполнении муниципального задания за счет средств краевого бюджета </t>
  </si>
  <si>
    <t>Приобретение призов для проведения предметных недель за счет субсидии на выполнении муниципального задания за счет средств краевого бюджета</t>
  </si>
  <si>
    <t xml:space="preserve">Поступление нефинансовых активов, всего </t>
  </si>
  <si>
    <t>Увеличение стоимости основных средств</t>
  </si>
  <si>
    <t>Обновление книжного фонда за счет субсидии на выполнении муниципального задания за счет средств краевого бюджета</t>
  </si>
  <si>
    <t>310/1(2)</t>
  </si>
  <si>
    <t>Субсидия на приобретение основных средств за счет средств краевого бюджета</t>
  </si>
  <si>
    <t>310/2(8)</t>
  </si>
  <si>
    <t>Субсидия на проведение ежегодного конкурса летних оздоровительных программ, реализуемых в летних оздоровительных лагерях за счет средств местного бюджета (9)</t>
  </si>
  <si>
    <t>310/3(9)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</si>
  <si>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</si>
  <si>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</si>
  <si>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</si>
  <si>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Питание детей льготной категории (многодетные семьи), детей, проживающих в интернате за счет субсидии на выполнении муниципального задания за счет средств местного бюджета</t>
  </si>
  <si>
    <t>340/1(1)</t>
  </si>
  <si>
    <t>ГСМ за счет субсидии на выполнении муниципального задания за счет средств местного бюджета</t>
  </si>
  <si>
    <t>340/2(1)</t>
  </si>
  <si>
    <t>Хозяйственные средства за счет субсидии на выполнении муниципального задания за счет средств местного бюджета</t>
  </si>
  <si>
    <t>340/3(1)</t>
  </si>
  <si>
    <t>340/4(1)</t>
  </si>
  <si>
    <t>340/5(2)</t>
  </si>
  <si>
    <t>Канцелярские принадлежности (мел, маркеры. гелиевые ручки, шариковые ручки, карандаши и др.) за счет субсидии на выполнении муниципального задания за счет средств краевого бюджета</t>
  </si>
  <si>
    <t>340/6(2)</t>
  </si>
  <si>
    <t>Бумага для делопроизводства и учебных занятий за счет субсидии на выполнении муниципального задания за счет средств краевого бюджета</t>
  </si>
  <si>
    <t>340/7(2)</t>
  </si>
  <si>
    <t>Семена за счет субсидии на выполнении муниципального задания за счет средств краевого бюджета</t>
  </si>
  <si>
    <t>340/8(2)</t>
  </si>
  <si>
    <t>Медикаменты и перевязочные средства: за счет субсидии на выполнении муниципального задания за счет средств краевого бюджета</t>
  </si>
  <si>
    <t>340/9(2)</t>
  </si>
  <si>
    <t>Субсидия на проведение военно-полевых сборов за счет средств местного бюджета</t>
  </si>
  <si>
    <t>340/13(7)</t>
  </si>
  <si>
    <t>340/17(14)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</si>
  <si>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</si>
  <si>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</si>
  <si>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</si>
  <si>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I. Нефинансовые активы, всего:</t>
  </si>
  <si>
    <t xml:space="preserve">на 2016 год </t>
  </si>
  <si>
    <t>Справочно:</t>
  </si>
  <si>
    <t>Объем публичных обязательств, всего</t>
  </si>
  <si>
    <t xml:space="preserve">Руководитель муниципального учреждения </t>
  </si>
  <si>
    <t>Заведующая отделом по работе с учреждениями образования</t>
  </si>
  <si>
    <t>Исполнитель</t>
  </si>
  <si>
    <t>тел. 21175</t>
  </si>
  <si>
    <t>СВЕДЕНИЯ</t>
  </si>
  <si>
    <t xml:space="preserve">ОБ ОПЕРАЦИЯХ С ЦЕЛЕВЫМИ СУБСИДИЯМИ, ПРЕДОСТАВЛЕННЫМИ </t>
  </si>
  <si>
    <t>Форма по ОКУД</t>
  </si>
  <si>
    <t>Наименование муниципального учреждения (подразделения)</t>
  </si>
  <si>
    <t>представления предыдущих Сведений</t>
  </si>
  <si>
    <t>Наименование бюджета</t>
  </si>
  <si>
    <t>по ОКАТО</t>
  </si>
  <si>
    <t>Администрации Большеулуйского района</t>
  </si>
  <si>
    <t>Глава по БК</t>
  </si>
  <si>
    <t>Наименование органа, осуществляющего ведение лицевого счета по иным субсидиям</t>
  </si>
  <si>
    <t>Единица измерения: руб. (с точностью до второго</t>
  </si>
  <si>
    <t>десятичного знака)</t>
  </si>
  <si>
    <t>(наименование иностранной валюты)</t>
  </si>
  <si>
    <t>по ОКВ</t>
  </si>
  <si>
    <t>Планируемые</t>
  </si>
  <si>
    <t>сумма</t>
  </si>
  <si>
    <t>поступления</t>
  </si>
  <si>
    <t>выплаты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</si>
  <si>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</si>
  <si>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МУНИЦИПАЛЬНОМУ УЧРЕЖДЕНИЮ НА 2016 год</t>
  </si>
  <si>
    <t>Код субсидии</t>
  </si>
  <si>
    <t>Наименование субсидии</t>
  </si>
  <si>
    <t>Код КОСГУ</t>
  </si>
  <si>
    <t>Разрешенный к использованию остаток субсидии прошлых лет на начало 20__ г.</t>
  </si>
  <si>
    <t>Руководитель муниципального учреждения (подразделения)</t>
  </si>
  <si>
    <t>(должность)</t>
  </si>
  <si>
    <t xml:space="preserve">Ответственный исполнитель: </t>
  </si>
  <si>
    <t xml:space="preserve"> экономист</t>
  </si>
  <si>
    <r>
      <t xml:space="preserve">Единица измерения: </t>
    </r>
    <r>
      <rPr>
        <b/>
        <sz val="14"/>
        <color indexed="8"/>
        <rFont val="Times New Roman"/>
        <family val="1"/>
        <charset val="204"/>
      </rPr>
      <t>руб.</t>
    </r>
  </si>
  <si>
    <t>1.1.   Цели деятельности муниципального учреждения (подразделения):</t>
  </si>
  <si>
    <t>1.2.   Виды деятельности муниципального учреждения (подразделения):</t>
  </si>
  <si>
    <t>Н.М. Стельмах</t>
  </si>
  <si>
    <t>Д.Е. Мазалевский</t>
  </si>
  <si>
    <t>"14" января 2016г.</t>
  </si>
  <si>
    <t>2409701062/240901001</t>
  </si>
  <si>
    <t>Муниципальное бюджетное учреждение дополнительного образования «Большеулуйская детско-юношеская спортивная школа»</t>
  </si>
  <si>
    <t>662110 Красноярский край, Большеулуйский район, с. Большой Улуй, ул. Щетинкина, д 5а</t>
  </si>
  <si>
    <t>Ведение образовательной деятельности</t>
  </si>
  <si>
    <t>Дополнительное образование детей                                                                                                   Деятельность спортивных объектов                                                                                                        Прочая деятельность в области спорта</t>
  </si>
  <si>
    <t>Субсидия на региональные выплаты и выплаты, обеспечивающие уровень заработной платы работников бюджетной сферы не ниже размера минимальной заработной платы (2)</t>
  </si>
  <si>
    <t>Софинансирование к субсидии на оснащение МУ физкультурно-спортивной направленностиспортивным инвентарем, оборудованием, спортивной одеждой и обувью, местный бюджета (3)</t>
  </si>
  <si>
    <t xml:space="preserve">Расшифровка 
к Плану финансово-хозяйственной деятельности на  2016 года                                                                                                                  МБУ ДО "Большеулуйская детско-юношеская спортивная школа"
</t>
  </si>
  <si>
    <t>итого по 211 статье</t>
  </si>
  <si>
    <t>ст 213</t>
  </si>
  <si>
    <t>МЕСТНЫЙ БЮДЖЕТ</t>
  </si>
  <si>
    <t>Сумма                2015</t>
  </si>
  <si>
    <t xml:space="preserve">Сумма                </t>
  </si>
  <si>
    <t>(тренера-преподаватели 1804449,48)</t>
  </si>
  <si>
    <t xml:space="preserve">Заработная плата                                                                                                                     </t>
  </si>
  <si>
    <t>Региональная выплата</t>
  </si>
  <si>
    <t xml:space="preserve">Оплата суточных при командировках </t>
  </si>
  <si>
    <t>Начисления на региональную выплату</t>
  </si>
  <si>
    <t>Услуги связи ( + установка 2 телефонов: в семенной и на вахте)</t>
  </si>
  <si>
    <t xml:space="preserve">Отопление </t>
  </si>
  <si>
    <t xml:space="preserve">Водоснабжение </t>
  </si>
  <si>
    <t xml:space="preserve">ЖБО </t>
  </si>
  <si>
    <t>Электроэнергия (+ электроэнергия в семенной)</t>
  </si>
  <si>
    <t>Вывоз ТБО дог. ИП Беллер Ю.К.</t>
  </si>
  <si>
    <t xml:space="preserve">Дератизация, дезинсекция  дог.ООО НПФ "Дерате" </t>
  </si>
  <si>
    <t xml:space="preserve">Обслуживание Пожарной Сигнализации </t>
  </si>
  <si>
    <t xml:space="preserve">Обслуживание внутренних электросетей  дог. ИП Извольский С.К. №  </t>
  </si>
  <si>
    <t xml:space="preserve">Тех.обслуживание систем вентиляции </t>
  </si>
  <si>
    <t>Тех.обслуживание автобуса (ТО 2,3)</t>
  </si>
  <si>
    <t>Обслуживание видеонаблюдения</t>
  </si>
  <si>
    <t>Консультант Плюс</t>
  </si>
  <si>
    <t>ОСАГО, Диагностика автобуса дог.ООО "КоопСервис" №83 от 10.12.2013;   дог.ЗАСО "Надежда" №190 от 06.12.2013</t>
  </si>
  <si>
    <t xml:space="preserve">Мед.сопровождение </t>
  </si>
  <si>
    <t>Выездные соревнования (страхование , питание, проживание)Питание спортсменов на районных соревнованиях</t>
  </si>
  <si>
    <t>Канц.товары</t>
  </si>
  <si>
    <t>Хоз.товары</t>
  </si>
  <si>
    <t>Электро.товары</t>
  </si>
  <si>
    <t>Строител.материалы</t>
  </si>
  <si>
    <t xml:space="preserve">                        мазь лыжная 5шт.*6 мес *420,00</t>
  </si>
  <si>
    <t xml:space="preserve">                        парафин 2шт.в мес.*5мес.*1050,00</t>
  </si>
  <si>
    <t xml:space="preserve">                       лыжи беговые классические 25000*12</t>
  </si>
  <si>
    <t xml:space="preserve">                      лыжи беговые коньковые 25000*12</t>
  </si>
  <si>
    <t xml:space="preserve">                       крепления 2000*12</t>
  </si>
  <si>
    <t xml:space="preserve">                       палки 2200*12</t>
  </si>
  <si>
    <t xml:space="preserve">                      ботинки коньковые 15000*12</t>
  </si>
  <si>
    <t xml:space="preserve">                      ботинки класические 8000*12</t>
  </si>
  <si>
    <t xml:space="preserve">                      костюм ветрозащитный 5000*12</t>
  </si>
  <si>
    <t xml:space="preserve">                      очки солнезащитные 700*12</t>
  </si>
  <si>
    <t xml:space="preserve">                      перчатки лыжные 900*12</t>
  </si>
  <si>
    <t xml:space="preserve">                      чехол для лыж 3000*12</t>
  </si>
  <si>
    <t xml:space="preserve">                     шлемы защитные 1000*12</t>
  </si>
  <si>
    <t xml:space="preserve">                     лыжероллеры 15000*12</t>
  </si>
  <si>
    <t xml:space="preserve">                    комбинезон для лыжных гонок 7500*12</t>
  </si>
  <si>
    <t xml:space="preserve">                    стол для подготовки лыж</t>
  </si>
  <si>
    <t xml:space="preserve">Диз.топливо на автобус  </t>
  </si>
  <si>
    <t xml:space="preserve">                        масло дизельное  30л*300,00</t>
  </si>
  <si>
    <t xml:space="preserve">                        тосол 2л*12мес.*400,00</t>
  </si>
  <si>
    <t xml:space="preserve">                        запасные части </t>
  </si>
  <si>
    <t xml:space="preserve">                        омыватель стекл 15л.*120,00</t>
  </si>
  <si>
    <t>Аи-92  снегоход "Буран" 100л.*6мес.*34,00</t>
  </si>
  <si>
    <t xml:space="preserve">                        масло моторное 4л.в мес.*6мес.*210,00</t>
  </si>
  <si>
    <t xml:space="preserve">                       свеча зажигания 4шт.*240,00 1 раз в год</t>
  </si>
  <si>
    <t xml:space="preserve">                        ходовой ремень 4шт*320,00 </t>
  </si>
  <si>
    <t xml:space="preserve">                        масло трансмессионное  3л.*1 раз в год*510,00</t>
  </si>
  <si>
    <t xml:space="preserve">Картридж   </t>
  </si>
  <si>
    <t xml:space="preserve">Аптечка автомобильная ФЭС </t>
  </si>
  <si>
    <t>Медикаменты</t>
  </si>
  <si>
    <t>Руководитель учреждения                                                 _____________________</t>
  </si>
  <si>
    <t>Зав.отделом по работе с учреждениями образования   ______________________                 ____________________</t>
  </si>
  <si>
    <t>расчет бензина</t>
  </si>
  <si>
    <t>газ</t>
  </si>
  <si>
    <t>км/ч</t>
  </si>
  <si>
    <t>паз</t>
  </si>
  <si>
    <t xml:space="preserve">Н.М. Стельмах </t>
  </si>
  <si>
    <t>211/1(1)</t>
  </si>
  <si>
    <t>211/2(2)</t>
  </si>
  <si>
    <t>212/1(1)</t>
  </si>
  <si>
    <t>Суточные выплаты за счет субсидии на выполнении муниципального задания за счет средств местного бюджета</t>
  </si>
  <si>
    <t>213/1(1)</t>
  </si>
  <si>
    <t>213/2(2)</t>
  </si>
  <si>
    <r>
      <t>221/1</t>
    </r>
    <r>
      <rPr>
        <i/>
        <sz val="14"/>
        <color indexed="8"/>
        <rFont val="Times New Roman"/>
        <family val="1"/>
        <charset val="204"/>
      </rPr>
      <t>(1)</t>
    </r>
  </si>
  <si>
    <t>Тех. обслуживание систем вентиляции за счет субсидии на выполнение муниципального задания за счет средств местного бюджета</t>
  </si>
  <si>
    <t>Заправка и восстановление картриджей за счет субсидии на выполнение муниципального задания за счет средств местного бюджета</t>
  </si>
  <si>
    <t>Ремонт оргтехники за счет субсидии на выполнение муниципального задания за счет средств местного бюджета</t>
  </si>
  <si>
    <t>Обслуживание внутренних электросетей за счет субсидии на выполнение муниципального задания за счет средств местного бюджета</t>
  </si>
  <si>
    <t>Заправка огнетушителей за счет субсидии на выполнение муниципального задания за счет средств местного бюджета</t>
  </si>
  <si>
    <t>Обслуживание видеонаблюдения картриджей за счет субсидии на выполнение муниципального задания за счет средств местного бюджета</t>
  </si>
  <si>
    <t>Консультант плюс за счет субсидии на выполнение муниципального задания за счет средств местного бюджета</t>
  </si>
  <si>
    <t>ОСАГО, диагностика за счет субсидии на выполнение муниципального задания за счет средств местного бюджета</t>
  </si>
  <si>
    <t>Обслуживание  сайта</t>
  </si>
  <si>
    <t xml:space="preserve">Медецинское сопровождение за счет субсидии на выполнение муниципального задания за счет средств местного бюджета </t>
  </si>
  <si>
    <t>Выездные соревнования за счет субсидии на выполнение муниципального задания за счет средств местного бюджета</t>
  </si>
  <si>
    <t xml:space="preserve">Установка пожарной сигнализации на выполнение муниципального задания за счет средств местного бюджета </t>
  </si>
  <si>
    <t>Оплата за обучение на курсах повышения квалификации за счет субсидии на выполнение муниципального задания за счет средств местного бюджета</t>
  </si>
  <si>
    <t>Обслуживание сайта за счет субсидии на выполнение муниципального задания за счет средств местного бюджета</t>
  </si>
  <si>
    <t>225/5(1)</t>
  </si>
  <si>
    <t>225/6(1)</t>
  </si>
  <si>
    <t>225/7(1)</t>
  </si>
  <si>
    <t>225/8(1)</t>
  </si>
  <si>
    <t>225/9(1)</t>
  </si>
  <si>
    <t>225/10(1)</t>
  </si>
  <si>
    <t>226/6(1)</t>
  </si>
  <si>
    <t>226/7(1)</t>
  </si>
  <si>
    <t>226/8(1)</t>
  </si>
  <si>
    <t>226/9(1)</t>
  </si>
  <si>
    <t>226/10(1)</t>
  </si>
  <si>
    <t>290/3(1)</t>
  </si>
  <si>
    <t>290/4(1)</t>
  </si>
  <si>
    <t>290/5(1)</t>
  </si>
  <si>
    <t>Приобретение грамот, медалей, ценных подарков за счет субсидии на выполнении муниципального задания за счет средств местного бюджета</t>
  </si>
  <si>
    <t xml:space="preserve">Госпошлина за счет субсидии на выполнении муниципального задания за счет средств местного бюджета </t>
  </si>
  <si>
    <t>Приобретение сувенирной продукции за счет субсидии на выполнении муниципального задания за счет средств местного бюджета</t>
  </si>
  <si>
    <t>МЕСТНЫЙ</t>
  </si>
  <si>
    <t>Канцелярские принадлежности  за счет субсидии на выполнении муниципального задания за счет средств местного бюджета</t>
  </si>
  <si>
    <t>Электротовары за счет субсидии на выполнении муниципального задания за счет средств местного бюджета</t>
  </si>
  <si>
    <t>Строительные материалы за счет субсидии на выполнении муниципального задания за счет средств местного бюджета</t>
  </si>
  <si>
    <t>Дизельное топливо на автобус за счет субсидии на выполнении муниципального задания за счет средств местного бюджета</t>
  </si>
  <si>
    <t>Масло дизельное за счет субсидии на выполнении муниципального задания за счет средств местного бюджета</t>
  </si>
  <si>
    <t>Тосол за счет субсидии на выполнении муниципального задания за счет средств местного бюджета</t>
  </si>
  <si>
    <t>Запчасти за счет субсидии на выполнении муниципального задания за счет средств местного бюджета</t>
  </si>
  <si>
    <t>Омыватель стекл за счет субсидии на выполнении муниципального задания за счет средств местного бюджета</t>
  </si>
  <si>
    <t>Масло моторное за счет субсидии на выполнении муниципального задания за счет средств местного бюджета</t>
  </si>
  <si>
    <t>Медикаменты и перевязочные средства: за счет субсидии на выполнении муниципального задания за счет средств местного бюджета</t>
  </si>
  <si>
    <t>Аптечка за счет субсидии на выполнении муниципального задания за счет средств местного бюджета</t>
  </si>
  <si>
    <t>Свеча зажигания за счет субсидии на выполнении муниципального задания за счет средств местного бюджета</t>
  </si>
  <si>
    <t>Ходовой ремень за счет субсидии на выполнении муниципального задания за счет средств местного бюджета</t>
  </si>
  <si>
    <t>Масло трансмессионое за счет субсидии на выполнении муниципального задания за счет средств местного бюджета</t>
  </si>
  <si>
    <t>Картридж за счет субсидии на выполнении муниципального задания за счет средств местного бюджета</t>
  </si>
  <si>
    <t>Субсидия на приобретение спортивного инвентаря за счет средств местного бюджета (4)</t>
  </si>
  <si>
    <t xml:space="preserve">Начисления на выплаты по оплате труда                                                                      </t>
  </si>
  <si>
    <t>Транспортные расходы по служебным командировкам за счет субсидии на выполнении муниципального задания за счет средств местного бюджета</t>
  </si>
  <si>
    <t>Антивирусная программа за счет субсидии на выполнение муниципального задания за счет средств местного бюджета</t>
  </si>
  <si>
    <t>Спортивный инвентарь</t>
  </si>
  <si>
    <t>Софинансирование</t>
  </si>
  <si>
    <t>Приобретение сувенирной продукции</t>
  </si>
  <si>
    <t>Гос.пошлина</t>
  </si>
  <si>
    <t>Налог.на окр среду</t>
  </si>
  <si>
    <t>Приобретение грамот, медалей</t>
  </si>
  <si>
    <t xml:space="preserve">Антивирусная программа  </t>
  </si>
  <si>
    <t>Оплата за обучение на курсах повышения квалификации</t>
  </si>
  <si>
    <t>Установка пожарной сигнализации на 3 этаже</t>
  </si>
  <si>
    <t xml:space="preserve">Мед.осмотр работников </t>
  </si>
  <si>
    <t>Предрейсовый осмотр водителя 247дн.*1вод.*2осмотра*31,00</t>
  </si>
  <si>
    <t xml:space="preserve">Заправка картриджей </t>
  </si>
  <si>
    <t xml:space="preserve">Заправка огнетуштителей </t>
  </si>
  <si>
    <t>Ремонт орг.техники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</si>
</sst>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3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Arial"/>
      <family val="2"/>
    </font>
    <font>
      <i/>
      <sz val="12"/>
      <color indexed="18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4" fontId="6" fillId="0" borderId="0" xfId="0" applyNumberFormat="1" applyFont="1"/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" fontId="14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0" fillId="0" borderId="2" xfId="0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horizontal="righ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right" wrapText="1"/>
    </xf>
    <xf numFmtId="4" fontId="21" fillId="0" borderId="1" xfId="0" applyNumberFormat="1" applyFont="1" applyBorder="1" applyAlignment="1">
      <alignment horizontal="right" wrapText="1"/>
    </xf>
    <xf numFmtId="4" fontId="25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4" fontId="24" fillId="0" borderId="1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right" wrapText="1"/>
    </xf>
    <xf numFmtId="0" fontId="29" fillId="0" borderId="0" xfId="0" applyFont="1"/>
    <xf numFmtId="0" fontId="21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4" xfId="0" applyFont="1" applyBorder="1" applyAlignment="1"/>
    <xf numFmtId="0" fontId="14" fillId="0" borderId="5" xfId="0" applyFont="1" applyBorder="1" applyAlignment="1"/>
    <xf numFmtId="0" fontId="24" fillId="0" borderId="1" xfId="0" applyFont="1" applyBorder="1" applyAlignment="1">
      <alignment horizontal="right" vertical="top"/>
    </xf>
    <xf numFmtId="4" fontId="24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/>
    <xf numFmtId="0" fontId="7" fillId="0" borderId="0" xfId="0" applyFont="1"/>
    <xf numFmtId="43" fontId="5" fillId="0" borderId="5" xfId="2" applyFont="1" applyBorder="1" applyAlignment="1"/>
    <xf numFmtId="43" fontId="14" fillId="0" borderId="5" xfId="2" applyFont="1" applyBorder="1" applyAlignment="1"/>
    <xf numFmtId="2" fontId="30" fillId="0" borderId="0" xfId="0" applyNumberFormat="1" applyFont="1"/>
    <xf numFmtId="43" fontId="6" fillId="0" borderId="0" xfId="2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3" fontId="4" fillId="0" borderId="1" xfId="2" applyFont="1" applyFill="1" applyBorder="1" applyAlignment="1">
      <alignment horizontal="center" vertical="top" wrapText="1"/>
    </xf>
    <xf numFmtId="43" fontId="11" fillId="0" borderId="1" xfId="2" applyFont="1" applyFill="1" applyBorder="1" applyAlignment="1">
      <alignment horizontal="center" vertical="top" wrapText="1"/>
    </xf>
    <xf numFmtId="43" fontId="6" fillId="2" borderId="0" xfId="0" applyNumberFormat="1" applyFont="1" applyFill="1"/>
    <xf numFmtId="43" fontId="6" fillId="0" borderId="0" xfId="0" applyNumberFormat="1" applyFont="1"/>
    <xf numFmtId="0" fontId="4" fillId="0" borderId="1" xfId="0" applyFont="1" applyBorder="1" applyAlignment="1">
      <alignment horizontal="right" vertical="top" wrapText="1"/>
    </xf>
    <xf numFmtId="43" fontId="4" fillId="0" borderId="1" xfId="2" applyFont="1" applyFill="1" applyBorder="1" applyAlignment="1">
      <alignment horizontal="right"/>
    </xf>
    <xf numFmtId="43" fontId="11" fillId="3" borderId="1" xfId="2" applyFont="1" applyFill="1" applyBorder="1" applyAlignment="1">
      <alignment horizontal="right"/>
    </xf>
    <xf numFmtId="0" fontId="31" fillId="0" borderId="1" xfId="0" applyFont="1" applyBorder="1" applyAlignment="1">
      <alignment vertical="top" wrapText="1"/>
    </xf>
    <xf numFmtId="43" fontId="31" fillId="0" borderId="1" xfId="2" applyFont="1" applyFill="1" applyBorder="1" applyAlignment="1">
      <alignment horizontal="right" vertical="top"/>
    </xf>
    <xf numFmtId="43" fontId="31" fillId="3" borderId="1" xfId="2" applyFont="1" applyFill="1" applyBorder="1" applyAlignment="1">
      <alignment horizontal="right" vertical="top"/>
    </xf>
    <xf numFmtId="4" fontId="32" fillId="0" borderId="6" xfId="1" applyNumberFormat="1" applyFont="1" applyBorder="1" applyAlignment="1">
      <alignment horizontal="right" vertical="top"/>
    </xf>
    <xf numFmtId="43" fontId="33" fillId="0" borderId="1" xfId="2" applyFont="1" applyFill="1" applyBorder="1" applyAlignment="1">
      <alignment horizontal="right" vertical="top"/>
    </xf>
    <xf numFmtId="43" fontId="34" fillId="3" borderId="1" xfId="2" applyFont="1" applyFill="1" applyBorder="1" applyAlignment="1">
      <alignment horizontal="right" vertical="top"/>
    </xf>
    <xf numFmtId="4" fontId="32" fillId="0" borderId="0" xfId="1" applyNumberFormat="1" applyFont="1" applyBorder="1" applyAlignment="1">
      <alignment horizontal="right" vertical="top"/>
    </xf>
    <xf numFmtId="43" fontId="11" fillId="0" borderId="1" xfId="2" applyFont="1" applyFill="1" applyBorder="1" applyAlignment="1">
      <alignment horizontal="right"/>
    </xf>
    <xf numFmtId="43" fontId="2" fillId="0" borderId="1" xfId="2" applyFont="1" applyFill="1" applyBorder="1" applyAlignment="1">
      <alignment horizontal="right" vertical="top"/>
    </xf>
    <xf numFmtId="43" fontId="3" fillId="0" borderId="1" xfId="2" applyFont="1" applyFill="1" applyBorder="1" applyAlignment="1">
      <alignment horizontal="right" vertical="top"/>
    </xf>
    <xf numFmtId="0" fontId="31" fillId="0" borderId="1" xfId="0" applyFont="1" applyBorder="1" applyAlignment="1">
      <alignment horizontal="left" vertical="top" wrapText="1"/>
    </xf>
    <xf numFmtId="43" fontId="35" fillId="0" borderId="0" xfId="0" applyNumberFormat="1" applyFont="1"/>
    <xf numFmtId="43" fontId="4" fillId="0" borderId="1" xfId="2" applyFont="1" applyFill="1" applyBorder="1" applyAlignment="1">
      <alignment horizontal="right" vertical="top"/>
    </xf>
    <xf numFmtId="43" fontId="11" fillId="0" borderId="1" xfId="2" applyFont="1" applyFill="1" applyBorder="1" applyAlignment="1">
      <alignment horizontal="right" vertical="top" readingOrder="1"/>
    </xf>
    <xf numFmtId="43" fontId="36" fillId="0" borderId="1" xfId="2" applyFont="1" applyFill="1" applyBorder="1" applyAlignment="1">
      <alignment horizontal="right" vertical="top"/>
    </xf>
    <xf numFmtId="43" fontId="11" fillId="0" borderId="1" xfId="2" applyFont="1" applyFill="1" applyBorder="1" applyAlignment="1">
      <alignment horizontal="right" vertical="top"/>
    </xf>
    <xf numFmtId="2" fontId="32" fillId="0" borderId="6" xfId="1" applyNumberFormat="1" applyFont="1" applyBorder="1" applyAlignment="1">
      <alignment horizontal="right" vertical="top"/>
    </xf>
    <xf numFmtId="0" fontId="35" fillId="0" borderId="0" xfId="0" applyFont="1"/>
    <xf numFmtId="0" fontId="2" fillId="0" borderId="1" xfId="0" applyFont="1" applyFill="1" applyBorder="1" applyAlignment="1">
      <alignment vertical="top" wrapText="1"/>
    </xf>
    <xf numFmtId="43" fontId="3" fillId="4" borderId="1" xfId="2" applyFont="1" applyFill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43" fontId="4" fillId="0" borderId="1" xfId="2" applyFont="1" applyFill="1" applyBorder="1"/>
    <xf numFmtId="43" fontId="11" fillId="0" borderId="1" xfId="2" applyFont="1" applyFill="1" applyBorder="1"/>
    <xf numFmtId="0" fontId="3" fillId="0" borderId="1" xfId="0" applyFont="1" applyBorder="1" applyAlignment="1">
      <alignment vertical="top" wrapText="1"/>
    </xf>
    <xf numFmtId="43" fontId="37" fillId="0" borderId="1" xfId="2" applyFont="1" applyFill="1" applyBorder="1" applyAlignment="1">
      <alignment horizontal="right" vertical="top"/>
    </xf>
    <xf numFmtId="43" fontId="7" fillId="0" borderId="1" xfId="2" applyFont="1" applyFill="1" applyBorder="1" applyAlignment="1">
      <alignment horizontal="right" vertical="top" wrapText="1"/>
    </xf>
    <xf numFmtId="43" fontId="38" fillId="0" borderId="1" xfId="2" applyFont="1" applyFill="1" applyBorder="1" applyAlignment="1">
      <alignment horizontal="right" vertical="top" wrapText="1"/>
    </xf>
    <xf numFmtId="43" fontId="6" fillId="0" borderId="7" xfId="2" applyFont="1" applyFill="1" applyBorder="1" applyAlignment="1">
      <alignment horizontal="center"/>
    </xf>
    <xf numFmtId="43" fontId="30" fillId="0" borderId="7" xfId="2" applyFont="1" applyFill="1" applyBorder="1" applyAlignment="1">
      <alignment horizontal="center"/>
    </xf>
    <xf numFmtId="43" fontId="30" fillId="0" borderId="1" xfId="2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3" fontId="2" fillId="0" borderId="0" xfId="2" applyFont="1" applyFill="1" applyAlignment="1"/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 shrinkToFit="1"/>
    </xf>
    <xf numFmtId="0" fontId="8" fillId="0" borderId="1" xfId="0" applyFont="1" applyFill="1" applyBorder="1"/>
    <xf numFmtId="43" fontId="6" fillId="0" borderId="1" xfId="2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4" fontId="39" fillId="0" borderId="1" xfId="0" applyNumberFormat="1" applyFont="1" applyBorder="1" applyAlignment="1">
      <alignment horizontal="center" wrapText="1"/>
    </xf>
    <xf numFmtId="0" fontId="39" fillId="0" borderId="0" xfId="0" applyFont="1"/>
    <xf numFmtId="4" fontId="0" fillId="0" borderId="0" xfId="0" applyNumberFormat="1"/>
    <xf numFmtId="0" fontId="40" fillId="0" borderId="1" xfId="0" applyFont="1" applyBorder="1" applyAlignment="1">
      <alignment horizontal="right"/>
    </xf>
    <xf numFmtId="4" fontId="40" fillId="0" borderId="1" xfId="0" applyNumberFormat="1" applyFont="1" applyBorder="1" applyAlignment="1">
      <alignment horizontal="center" wrapText="1"/>
    </xf>
    <xf numFmtId="0" fontId="41" fillId="0" borderId="0" xfId="0" applyFont="1"/>
    <xf numFmtId="0" fontId="41" fillId="0" borderId="1" xfId="0" applyFont="1" applyBorder="1" applyAlignment="1">
      <alignment horizontal="right" wrapText="1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right" vertical="center" wrapText="1"/>
    </xf>
    <xf numFmtId="0" fontId="40" fillId="0" borderId="1" xfId="0" applyFont="1" applyBorder="1" applyAlignment="1">
      <alignment horizontal="right" vertical="top"/>
    </xf>
    <xf numFmtId="4" fontId="40" fillId="0" borderId="1" xfId="0" applyNumberFormat="1" applyFont="1" applyBorder="1" applyAlignment="1">
      <alignment horizontal="center" vertical="top" wrapText="1"/>
    </xf>
    <xf numFmtId="4" fontId="41" fillId="0" borderId="0" xfId="0" applyNumberFormat="1" applyFont="1"/>
    <xf numFmtId="0" fontId="20" fillId="0" borderId="1" xfId="0" applyFont="1" applyBorder="1" applyAlignment="1">
      <alignment horizontal="right" vertical="top" wrapText="1"/>
    </xf>
    <xf numFmtId="0" fontId="42" fillId="0" borderId="1" xfId="0" applyFont="1" applyBorder="1" applyAlignment="1">
      <alignment vertical="top" wrapText="1"/>
    </xf>
    <xf numFmtId="43" fontId="42" fillId="0" borderId="1" xfId="2" applyFont="1" applyFill="1" applyBorder="1" applyAlignment="1">
      <alignment horizontal="right" vertical="top"/>
    </xf>
    <xf numFmtId="43" fontId="30" fillId="0" borderId="0" xfId="2" applyFont="1" applyFill="1" applyBorder="1" applyAlignment="1">
      <alignment horizontal="center"/>
    </xf>
    <xf numFmtId="4" fontId="3" fillId="0" borderId="0" xfId="0" applyNumberFormat="1" applyFont="1" applyAlignment="1"/>
    <xf numFmtId="43" fontId="3" fillId="0" borderId="0" xfId="2" applyFont="1" applyFill="1" applyAlignment="1"/>
    <xf numFmtId="0" fontId="9" fillId="0" borderId="0" xfId="0" applyFont="1" applyFill="1" applyAlignment="1">
      <alignment wrapText="1"/>
    </xf>
    <xf numFmtId="0" fontId="9" fillId="0" borderId="1" xfId="0" applyFont="1" applyFill="1" applyBorder="1"/>
    <xf numFmtId="43" fontId="30" fillId="0" borderId="0" xfId="2" applyFont="1" applyFill="1" applyAlignment="1">
      <alignment horizontal="center"/>
    </xf>
    <xf numFmtId="0" fontId="21" fillId="0" borderId="0" xfId="0" applyFont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 indent="2"/>
    </xf>
    <xf numFmtId="0" fontId="21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wrapText="1"/>
    </xf>
    <xf numFmtId="0" fontId="27" fillId="0" borderId="0" xfId="0" applyFont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0" fontId="21" fillId="0" borderId="1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20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vertical="justify" wrapText="1"/>
    </xf>
    <xf numFmtId="43" fontId="3" fillId="0" borderId="0" xfId="2" applyFont="1" applyFill="1" applyAlignment="1">
      <alignment horizontal="left"/>
    </xf>
    <xf numFmtId="0" fontId="4" fillId="0" borderId="7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мая">
  <a:themeElements>
    <a:clrScheme name="Литейная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мая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J224"/>
  <sheetViews>
    <sheetView tabSelected="1" view="pageBreakPreview" zoomScale="80" workbookViewId="0">
      <selection activeCell="D14" sqref="D14:F14"/>
    </sheetView>
  </sheetViews>
  <sheetFormatPr defaultRowHeight="18.75"/>
  <cols>
    <col min="1" max="5" width="12.140625" style="31" customWidth="1"/>
    <col min="6" max="6" width="19.85546875" style="31" customWidth="1"/>
    <col min="7" max="7" width="18.28515625" style="31" customWidth="1"/>
    <col min="8" max="8" width="20.140625" style="31" customWidth="1"/>
    <col min="9" max="9" width="15.28515625" style="31" bestFit="1" customWidth="1"/>
    <col min="10" max="16384" width="9.140625" style="31"/>
  </cols>
  <sheetData>
    <row r="1" spans="1:8" ht="24" customHeight="1">
      <c r="A1" s="29"/>
      <c r="B1" s="29"/>
      <c r="C1" s="29"/>
      <c r="D1" s="30"/>
      <c r="E1" s="154" t="s">
        <v>11</v>
      </c>
      <c r="F1" s="154"/>
      <c r="G1" s="154"/>
      <c r="H1" s="154"/>
    </row>
    <row r="2" spans="1:8" ht="22.5" customHeight="1">
      <c r="A2" s="29"/>
      <c r="B2" s="29"/>
      <c r="C2" s="29"/>
      <c r="D2" s="30"/>
      <c r="E2" s="155" t="s">
        <v>12</v>
      </c>
      <c r="F2" s="155"/>
      <c r="G2" s="155"/>
      <c r="H2" s="155"/>
    </row>
    <row r="3" spans="1:8" ht="30" customHeight="1">
      <c r="A3" s="29"/>
      <c r="B3" s="29"/>
      <c r="C3" s="29"/>
      <c r="D3" s="30"/>
      <c r="E3" s="149" t="s">
        <v>13</v>
      </c>
      <c r="F3" s="149"/>
      <c r="G3" s="149"/>
      <c r="H3" s="149"/>
    </row>
    <row r="4" spans="1:8">
      <c r="A4" s="29"/>
      <c r="B4" s="29"/>
      <c r="C4" s="29"/>
      <c r="D4" s="30"/>
      <c r="E4" s="155"/>
      <c r="F4" s="155"/>
      <c r="G4" s="155" t="s">
        <v>14</v>
      </c>
      <c r="H4" s="155"/>
    </row>
    <row r="5" spans="1:8" ht="30" customHeight="1">
      <c r="A5" s="29"/>
      <c r="B5" s="29"/>
      <c r="C5" s="29"/>
      <c r="D5" s="30"/>
      <c r="E5" s="149" t="s">
        <v>15</v>
      </c>
      <c r="F5" s="149"/>
      <c r="G5" s="149" t="s">
        <v>16</v>
      </c>
      <c r="H5" s="149"/>
    </row>
    <row r="6" spans="1:8" ht="30" customHeight="1">
      <c r="A6" s="29"/>
      <c r="B6" s="29"/>
      <c r="C6" s="29"/>
      <c r="D6" s="30"/>
      <c r="E6" s="140" t="s">
        <v>246</v>
      </c>
      <c r="F6" s="140"/>
      <c r="G6" s="140"/>
      <c r="H6" s="140"/>
    </row>
    <row r="7" spans="1:8">
      <c r="A7" s="29"/>
      <c r="B7" s="29"/>
      <c r="C7" s="29"/>
      <c r="D7" s="30"/>
      <c r="E7" s="29"/>
      <c r="F7" s="144"/>
      <c r="G7" s="144"/>
      <c r="H7" s="29"/>
    </row>
    <row r="8" spans="1:8" s="53" customFormat="1" ht="33.75" customHeight="1">
      <c r="A8" s="153" t="s">
        <v>17</v>
      </c>
      <c r="B8" s="153"/>
      <c r="C8" s="153"/>
      <c r="D8" s="153"/>
      <c r="E8" s="153"/>
      <c r="F8" s="153"/>
      <c r="G8" s="153"/>
      <c r="H8" s="153"/>
    </row>
    <row r="9" spans="1:8" s="53" customFormat="1" ht="33.75" customHeight="1">
      <c r="A9" s="151" t="s">
        <v>206</v>
      </c>
      <c r="B9" s="151"/>
      <c r="C9" s="151"/>
      <c r="D9" s="151"/>
      <c r="E9" s="151"/>
      <c r="F9" s="151"/>
      <c r="G9" s="151"/>
      <c r="H9" s="151"/>
    </row>
    <row r="10" spans="1:8">
      <c r="A10" s="12"/>
      <c r="B10" s="12"/>
      <c r="C10" s="12"/>
      <c r="D10" s="12"/>
      <c r="E10" s="12"/>
      <c r="F10" s="152"/>
      <c r="G10" s="152"/>
      <c r="H10" s="32" t="s">
        <v>18</v>
      </c>
    </row>
    <row r="11" spans="1:8">
      <c r="A11" s="12"/>
      <c r="B11" s="12"/>
      <c r="C11" s="12"/>
      <c r="D11" s="12"/>
      <c r="E11" s="12"/>
      <c r="F11" s="138" t="s">
        <v>19</v>
      </c>
      <c r="G11" s="139"/>
      <c r="H11" s="33"/>
    </row>
    <row r="12" spans="1:8" ht="24" customHeight="1">
      <c r="A12" s="150" t="str">
        <f>E6</f>
        <v>"14" января 2016г.</v>
      </c>
      <c r="B12" s="150"/>
      <c r="C12" s="150"/>
      <c r="D12" s="150"/>
      <c r="E12" s="150"/>
      <c r="F12" s="138" t="s">
        <v>20</v>
      </c>
      <c r="G12" s="139"/>
      <c r="H12" s="34"/>
    </row>
    <row r="13" spans="1:8">
      <c r="A13" s="32"/>
      <c r="B13" s="32"/>
      <c r="C13" s="32"/>
      <c r="D13" s="32"/>
      <c r="E13" s="32"/>
      <c r="F13" s="150"/>
      <c r="G13" s="158"/>
      <c r="H13" s="33"/>
    </row>
    <row r="14" spans="1:8" ht="94.5" customHeight="1">
      <c r="A14" s="144" t="s">
        <v>21</v>
      </c>
      <c r="B14" s="144"/>
      <c r="C14" s="144"/>
      <c r="D14" s="159" t="s">
        <v>248</v>
      </c>
      <c r="E14" s="159"/>
      <c r="F14" s="159"/>
      <c r="G14" s="35" t="s">
        <v>22</v>
      </c>
      <c r="H14" s="36">
        <v>59636873</v>
      </c>
    </row>
    <row r="15" spans="1:8" ht="30" customHeight="1">
      <c r="A15" s="144" t="s">
        <v>23</v>
      </c>
      <c r="B15" s="144"/>
      <c r="C15" s="144"/>
      <c r="D15" s="140" t="s">
        <v>247</v>
      </c>
      <c r="E15" s="140"/>
      <c r="F15" s="140"/>
      <c r="G15" s="54"/>
      <c r="H15" s="37"/>
    </row>
    <row r="16" spans="1:8">
      <c r="A16" s="144" t="s">
        <v>241</v>
      </c>
      <c r="B16" s="144"/>
      <c r="C16" s="144"/>
      <c r="D16" s="30"/>
      <c r="E16" s="30"/>
      <c r="G16" s="35" t="s">
        <v>24</v>
      </c>
      <c r="H16" s="38"/>
    </row>
    <row r="17" spans="1:8" ht="30" customHeight="1">
      <c r="A17" s="144" t="s">
        <v>25</v>
      </c>
      <c r="B17" s="144"/>
      <c r="C17" s="144"/>
      <c r="D17" s="140" t="s">
        <v>26</v>
      </c>
      <c r="E17" s="140"/>
      <c r="F17" s="140"/>
      <c r="G17" s="140"/>
      <c r="H17" s="29"/>
    </row>
    <row r="18" spans="1:8" ht="35.25" customHeight="1">
      <c r="A18" s="144"/>
      <c r="B18" s="144"/>
      <c r="C18" s="144"/>
      <c r="D18" s="140"/>
      <c r="E18" s="140"/>
      <c r="F18" s="140"/>
      <c r="G18" s="140"/>
      <c r="H18" s="29"/>
    </row>
    <row r="19" spans="1:8">
      <c r="A19" s="144"/>
      <c r="B19" s="144"/>
      <c r="C19" s="144"/>
      <c r="D19" s="29"/>
      <c r="E19" s="29"/>
      <c r="F19" s="29"/>
      <c r="G19" s="29"/>
      <c r="H19" s="29"/>
    </row>
    <row r="20" spans="1:8" ht="93.75" customHeight="1">
      <c r="A20" s="144" t="s">
        <v>27</v>
      </c>
      <c r="B20" s="144"/>
      <c r="C20" s="144"/>
      <c r="D20" s="140" t="s">
        <v>249</v>
      </c>
      <c r="E20" s="140"/>
      <c r="F20" s="140"/>
      <c r="G20" s="140"/>
      <c r="H20" s="29"/>
    </row>
    <row r="21" spans="1:8">
      <c r="A21" s="29"/>
      <c r="B21" s="29"/>
      <c r="C21" s="30"/>
      <c r="D21" s="30"/>
      <c r="E21" s="30"/>
      <c r="F21" s="144"/>
      <c r="G21" s="144"/>
      <c r="H21" s="29"/>
    </row>
    <row r="22" spans="1:8" ht="22.5" customHeight="1">
      <c r="A22" s="159" t="s">
        <v>28</v>
      </c>
      <c r="B22" s="159"/>
      <c r="C22" s="159"/>
      <c r="D22" s="159"/>
      <c r="E22" s="159"/>
      <c r="F22" s="159"/>
      <c r="G22" s="159"/>
      <c r="H22" s="159"/>
    </row>
    <row r="23" spans="1:8">
      <c r="A23" s="39"/>
      <c r="B23" s="39"/>
      <c r="C23" s="39"/>
      <c r="D23" s="15"/>
      <c r="E23" s="39"/>
      <c r="F23" s="174"/>
      <c r="G23" s="174"/>
      <c r="H23" s="39"/>
    </row>
    <row r="24" spans="1:8" ht="27" customHeight="1">
      <c r="A24" s="157" t="s">
        <v>242</v>
      </c>
      <c r="B24" s="157"/>
      <c r="C24" s="157"/>
      <c r="D24" s="157"/>
      <c r="E24" s="157"/>
      <c r="F24" s="157"/>
      <c r="G24" s="157"/>
      <c r="H24" s="157"/>
    </row>
    <row r="25" spans="1:8" ht="19.5">
      <c r="A25" s="156" t="s">
        <v>250</v>
      </c>
      <c r="B25" s="156"/>
      <c r="C25" s="156"/>
      <c r="D25" s="156"/>
      <c r="E25" s="156"/>
      <c r="F25" s="156"/>
      <c r="G25" s="156"/>
      <c r="H25" s="156"/>
    </row>
    <row r="26" spans="1:8">
      <c r="A26" s="144"/>
      <c r="B26" s="144"/>
      <c r="C26" s="144"/>
      <c r="D26" s="144"/>
      <c r="E26" s="144"/>
      <c r="F26" s="144"/>
      <c r="G26" s="144"/>
      <c r="H26" s="144"/>
    </row>
    <row r="27" spans="1:8" ht="26.25" customHeight="1">
      <c r="A27" s="157" t="s">
        <v>243</v>
      </c>
      <c r="B27" s="157"/>
      <c r="C27" s="157"/>
      <c r="D27" s="157"/>
      <c r="E27" s="157"/>
      <c r="F27" s="157"/>
      <c r="G27" s="157"/>
      <c r="H27" s="157"/>
    </row>
    <row r="28" spans="1:8" ht="71.25" customHeight="1">
      <c r="A28" s="156" t="s">
        <v>251</v>
      </c>
      <c r="B28" s="156"/>
      <c r="C28" s="156"/>
      <c r="D28" s="156"/>
      <c r="E28" s="156"/>
      <c r="F28" s="156"/>
      <c r="G28" s="156"/>
      <c r="H28" s="156"/>
    </row>
    <row r="29" spans="1:8">
      <c r="A29" s="144"/>
      <c r="B29" s="144"/>
      <c r="C29" s="144"/>
      <c r="D29" s="144"/>
      <c r="E29" s="144"/>
      <c r="F29" s="144"/>
      <c r="G29" s="144"/>
      <c r="H29" s="144"/>
    </row>
    <row r="30" spans="1:8" ht="19.5" customHeight="1">
      <c r="A30" s="145" t="s">
        <v>29</v>
      </c>
      <c r="B30" s="145"/>
      <c r="C30" s="145"/>
      <c r="D30" s="145"/>
      <c r="E30" s="145"/>
      <c r="F30" s="145"/>
      <c r="G30" s="145"/>
      <c r="H30" s="145"/>
    </row>
    <row r="31" spans="1:8" ht="18" customHeight="1">
      <c r="A31" s="175" t="s">
        <v>30</v>
      </c>
      <c r="B31" s="176"/>
      <c r="C31" s="176"/>
      <c r="D31" s="176"/>
      <c r="E31" s="176"/>
      <c r="F31" s="176"/>
      <c r="G31" s="177"/>
      <c r="H31" s="58" t="s">
        <v>31</v>
      </c>
    </row>
    <row r="32" spans="1:8" s="65" customFormat="1" ht="18" customHeight="1">
      <c r="A32" s="141" t="s">
        <v>205</v>
      </c>
      <c r="B32" s="142" t="s">
        <v>205</v>
      </c>
      <c r="C32" s="142" t="s">
        <v>205</v>
      </c>
      <c r="D32" s="142" t="s">
        <v>205</v>
      </c>
      <c r="E32" s="142" t="s">
        <v>205</v>
      </c>
      <c r="F32" s="142" t="s">
        <v>205</v>
      </c>
      <c r="G32" s="143"/>
      <c r="H32" s="66">
        <v>37670794.729999997</v>
      </c>
    </row>
    <row r="33" spans="1:8" ht="18" customHeight="1">
      <c r="A33" s="146" t="s">
        <v>32</v>
      </c>
      <c r="B33" s="147" t="s">
        <v>32</v>
      </c>
      <c r="C33" s="147" t="s">
        <v>32</v>
      </c>
      <c r="D33" s="147" t="s">
        <v>32</v>
      </c>
      <c r="E33" s="147" t="s">
        <v>32</v>
      </c>
      <c r="F33" s="147" t="s">
        <v>32</v>
      </c>
      <c r="G33" s="148"/>
      <c r="H33" s="67"/>
    </row>
    <row r="34" spans="1:8" ht="18" customHeight="1">
      <c r="A34" s="146" t="s">
        <v>33</v>
      </c>
      <c r="B34" s="147" t="s">
        <v>33</v>
      </c>
      <c r="C34" s="147" t="s">
        <v>33</v>
      </c>
      <c r="D34" s="147" t="s">
        <v>33</v>
      </c>
      <c r="E34" s="147" t="s">
        <v>33</v>
      </c>
      <c r="F34" s="147" t="s">
        <v>33</v>
      </c>
      <c r="G34" s="148"/>
      <c r="H34" s="67">
        <v>34663961.359999999</v>
      </c>
    </row>
    <row r="35" spans="1:8" ht="18" customHeight="1">
      <c r="A35" s="146" t="s">
        <v>34</v>
      </c>
      <c r="B35" s="147" t="s">
        <v>34</v>
      </c>
      <c r="C35" s="147" t="s">
        <v>34</v>
      </c>
      <c r="D35" s="147" t="s">
        <v>34</v>
      </c>
      <c r="E35" s="147" t="s">
        <v>34</v>
      </c>
      <c r="F35" s="147" t="s">
        <v>34</v>
      </c>
      <c r="G35" s="148"/>
      <c r="H35" s="67"/>
    </row>
    <row r="36" spans="1:8" ht="39.75" customHeight="1">
      <c r="A36" s="146" t="s">
        <v>35</v>
      </c>
      <c r="B36" s="147" t="s">
        <v>35</v>
      </c>
      <c r="C36" s="147" t="s">
        <v>35</v>
      </c>
      <c r="D36" s="147" t="s">
        <v>35</v>
      </c>
      <c r="E36" s="147" t="s">
        <v>35</v>
      </c>
      <c r="F36" s="147" t="s">
        <v>35</v>
      </c>
      <c r="G36" s="148"/>
      <c r="H36" s="67">
        <v>34663961.359999999</v>
      </c>
    </row>
    <row r="37" spans="1:8" ht="39.75" customHeight="1">
      <c r="A37" s="146" t="s">
        <v>36</v>
      </c>
      <c r="B37" s="147" t="s">
        <v>36</v>
      </c>
      <c r="C37" s="147" t="s">
        <v>36</v>
      </c>
      <c r="D37" s="147" t="s">
        <v>36</v>
      </c>
      <c r="E37" s="147" t="s">
        <v>36</v>
      </c>
      <c r="F37" s="147" t="s">
        <v>36</v>
      </c>
      <c r="G37" s="148"/>
      <c r="H37" s="67"/>
    </row>
    <row r="38" spans="1:8" ht="39.75" customHeight="1">
      <c r="A38" s="146" t="s">
        <v>37</v>
      </c>
      <c r="B38" s="147" t="s">
        <v>37</v>
      </c>
      <c r="C38" s="147" t="s">
        <v>37</v>
      </c>
      <c r="D38" s="147" t="s">
        <v>37</v>
      </c>
      <c r="E38" s="147" t="s">
        <v>37</v>
      </c>
      <c r="F38" s="147" t="s">
        <v>37</v>
      </c>
      <c r="G38" s="148"/>
      <c r="H38" s="67"/>
    </row>
    <row r="39" spans="1:8" ht="21.75" customHeight="1">
      <c r="A39" s="146" t="s">
        <v>38</v>
      </c>
      <c r="B39" s="147" t="s">
        <v>38</v>
      </c>
      <c r="C39" s="147" t="s">
        <v>38</v>
      </c>
      <c r="D39" s="147" t="s">
        <v>38</v>
      </c>
      <c r="E39" s="147" t="s">
        <v>38</v>
      </c>
      <c r="F39" s="147" t="s">
        <v>38</v>
      </c>
      <c r="G39" s="148"/>
      <c r="H39" s="67">
        <v>31554771.98</v>
      </c>
    </row>
    <row r="40" spans="1:8" ht="29.25" customHeight="1">
      <c r="A40" s="146" t="s">
        <v>39</v>
      </c>
      <c r="B40" s="147" t="s">
        <v>39</v>
      </c>
      <c r="C40" s="147" t="s">
        <v>39</v>
      </c>
      <c r="D40" s="147" t="s">
        <v>39</v>
      </c>
      <c r="E40" s="147" t="s">
        <v>39</v>
      </c>
      <c r="F40" s="147" t="s">
        <v>39</v>
      </c>
      <c r="G40" s="148"/>
      <c r="H40" s="67">
        <v>3006833.37</v>
      </c>
    </row>
    <row r="41" spans="1:8" ht="18" customHeight="1">
      <c r="A41" s="146" t="s">
        <v>34</v>
      </c>
      <c r="B41" s="147" t="s">
        <v>34</v>
      </c>
      <c r="C41" s="147" t="s">
        <v>34</v>
      </c>
      <c r="D41" s="147" t="s">
        <v>34</v>
      </c>
      <c r="E41" s="147" t="s">
        <v>34</v>
      </c>
      <c r="F41" s="147" t="s">
        <v>34</v>
      </c>
      <c r="G41" s="148"/>
      <c r="H41" s="59"/>
    </row>
    <row r="42" spans="1:8" ht="24.75" customHeight="1">
      <c r="A42" s="146" t="s">
        <v>40</v>
      </c>
      <c r="B42" s="147" t="s">
        <v>40</v>
      </c>
      <c r="C42" s="147" t="s">
        <v>40</v>
      </c>
      <c r="D42" s="147" t="s">
        <v>40</v>
      </c>
      <c r="E42" s="147" t="s">
        <v>40</v>
      </c>
      <c r="F42" s="147" t="s">
        <v>40</v>
      </c>
      <c r="G42" s="148"/>
      <c r="H42" s="59"/>
    </row>
    <row r="43" spans="1:8" ht="24.75" customHeight="1">
      <c r="A43" s="146" t="s">
        <v>41</v>
      </c>
      <c r="B43" s="147" t="s">
        <v>41</v>
      </c>
      <c r="C43" s="147" t="s">
        <v>41</v>
      </c>
      <c r="D43" s="147" t="s">
        <v>41</v>
      </c>
      <c r="E43" s="147" t="s">
        <v>41</v>
      </c>
      <c r="F43" s="147" t="s">
        <v>41</v>
      </c>
      <c r="G43" s="148"/>
      <c r="H43" s="59"/>
    </row>
    <row r="44" spans="1:8" s="65" customFormat="1" ht="30" customHeight="1">
      <c r="A44" s="141" t="s">
        <v>42</v>
      </c>
      <c r="B44" s="142" t="s">
        <v>42</v>
      </c>
      <c r="C44" s="142" t="s">
        <v>42</v>
      </c>
      <c r="D44" s="142" t="s">
        <v>42</v>
      </c>
      <c r="E44" s="142" t="s">
        <v>42</v>
      </c>
      <c r="F44" s="142" t="s">
        <v>42</v>
      </c>
      <c r="G44" s="143"/>
      <c r="H44" s="64"/>
    </row>
    <row r="45" spans="1:8" ht="18" customHeight="1">
      <c r="A45" s="146" t="s">
        <v>32</v>
      </c>
      <c r="B45" s="147" t="s">
        <v>32</v>
      </c>
      <c r="C45" s="147" t="s">
        <v>32</v>
      </c>
      <c r="D45" s="147" t="s">
        <v>32</v>
      </c>
      <c r="E45" s="147" t="s">
        <v>32</v>
      </c>
      <c r="F45" s="147" t="s">
        <v>32</v>
      </c>
      <c r="G45" s="148"/>
      <c r="H45" s="59"/>
    </row>
    <row r="46" spans="1:8" ht="29.25" customHeight="1">
      <c r="A46" s="146" t="s">
        <v>43</v>
      </c>
      <c r="B46" s="147" t="s">
        <v>43</v>
      </c>
      <c r="C46" s="147" t="s">
        <v>43</v>
      </c>
      <c r="D46" s="147" t="s">
        <v>43</v>
      </c>
      <c r="E46" s="147" t="s">
        <v>43</v>
      </c>
      <c r="F46" s="147" t="s">
        <v>43</v>
      </c>
      <c r="G46" s="148"/>
      <c r="H46" s="59"/>
    </row>
    <row r="47" spans="1:8" ht="33" customHeight="1">
      <c r="A47" s="146" t="s">
        <v>44</v>
      </c>
      <c r="B47" s="147" t="s">
        <v>44</v>
      </c>
      <c r="C47" s="147" t="s">
        <v>44</v>
      </c>
      <c r="D47" s="147" t="s">
        <v>44</v>
      </c>
      <c r="E47" s="147" t="s">
        <v>44</v>
      </c>
      <c r="F47" s="147" t="s">
        <v>44</v>
      </c>
      <c r="G47" s="148"/>
      <c r="H47" s="59"/>
    </row>
    <row r="48" spans="1:8" ht="18" customHeight="1">
      <c r="A48" s="146" t="s">
        <v>34</v>
      </c>
      <c r="B48" s="147" t="s">
        <v>34</v>
      </c>
      <c r="C48" s="147" t="s">
        <v>34</v>
      </c>
      <c r="D48" s="147" t="s">
        <v>34</v>
      </c>
      <c r="E48" s="147" t="s">
        <v>34</v>
      </c>
      <c r="F48" s="147" t="s">
        <v>34</v>
      </c>
      <c r="G48" s="148"/>
      <c r="H48" s="59"/>
    </row>
    <row r="49" spans="1:8" ht="18" customHeight="1">
      <c r="A49" s="146" t="s">
        <v>45</v>
      </c>
      <c r="B49" s="147" t="s">
        <v>45</v>
      </c>
      <c r="C49" s="147" t="s">
        <v>45</v>
      </c>
      <c r="D49" s="147" t="s">
        <v>45</v>
      </c>
      <c r="E49" s="147" t="s">
        <v>45</v>
      </c>
      <c r="F49" s="147" t="s">
        <v>45</v>
      </c>
      <c r="G49" s="148"/>
      <c r="H49" s="59"/>
    </row>
    <row r="50" spans="1:8" ht="18" customHeight="1">
      <c r="A50" s="146" t="s">
        <v>46</v>
      </c>
      <c r="B50" s="147" t="s">
        <v>46</v>
      </c>
      <c r="C50" s="147" t="s">
        <v>46</v>
      </c>
      <c r="D50" s="147" t="s">
        <v>46</v>
      </c>
      <c r="E50" s="147" t="s">
        <v>46</v>
      </c>
      <c r="F50" s="147" t="s">
        <v>46</v>
      </c>
      <c r="G50" s="148"/>
      <c r="H50" s="59"/>
    </row>
    <row r="51" spans="1:8" ht="18" customHeight="1">
      <c r="A51" s="146" t="s">
        <v>47</v>
      </c>
      <c r="B51" s="147" t="s">
        <v>47</v>
      </c>
      <c r="C51" s="147" t="s">
        <v>47</v>
      </c>
      <c r="D51" s="147" t="s">
        <v>47</v>
      </c>
      <c r="E51" s="147" t="s">
        <v>47</v>
      </c>
      <c r="F51" s="147" t="s">
        <v>47</v>
      </c>
      <c r="G51" s="148"/>
      <c r="H51" s="59"/>
    </row>
    <row r="52" spans="1:8" ht="18" customHeight="1">
      <c r="A52" s="146" t="s">
        <v>48</v>
      </c>
      <c r="B52" s="147" t="s">
        <v>48</v>
      </c>
      <c r="C52" s="147" t="s">
        <v>48</v>
      </c>
      <c r="D52" s="147" t="s">
        <v>48</v>
      </c>
      <c r="E52" s="147" t="s">
        <v>48</v>
      </c>
      <c r="F52" s="147" t="s">
        <v>48</v>
      </c>
      <c r="G52" s="148"/>
      <c r="H52" s="59"/>
    </row>
    <row r="53" spans="1:8" ht="18" customHeight="1">
      <c r="A53" s="146" t="s">
        <v>49</v>
      </c>
      <c r="B53" s="147" t="s">
        <v>49</v>
      </c>
      <c r="C53" s="147" t="s">
        <v>49</v>
      </c>
      <c r="D53" s="147" t="s">
        <v>49</v>
      </c>
      <c r="E53" s="147" t="s">
        <v>49</v>
      </c>
      <c r="F53" s="147" t="s">
        <v>49</v>
      </c>
      <c r="G53" s="148"/>
      <c r="H53" s="59"/>
    </row>
    <row r="54" spans="1:8" ht="18" customHeight="1">
      <c r="A54" s="146" t="s">
        <v>50</v>
      </c>
      <c r="B54" s="147" t="s">
        <v>50</v>
      </c>
      <c r="C54" s="147" t="s">
        <v>50</v>
      </c>
      <c r="D54" s="147" t="s">
        <v>50</v>
      </c>
      <c r="E54" s="147" t="s">
        <v>50</v>
      </c>
      <c r="F54" s="147" t="s">
        <v>50</v>
      </c>
      <c r="G54" s="148"/>
      <c r="H54" s="59"/>
    </row>
    <row r="55" spans="1:8" ht="18" customHeight="1">
      <c r="A55" s="146" t="s">
        <v>51</v>
      </c>
      <c r="B55" s="147" t="s">
        <v>51</v>
      </c>
      <c r="C55" s="147" t="s">
        <v>51</v>
      </c>
      <c r="D55" s="147" t="s">
        <v>51</v>
      </c>
      <c r="E55" s="147" t="s">
        <v>51</v>
      </c>
      <c r="F55" s="147" t="s">
        <v>51</v>
      </c>
      <c r="G55" s="148"/>
      <c r="H55" s="59"/>
    </row>
    <row r="56" spans="1:8" ht="18" customHeight="1">
      <c r="A56" s="146" t="s">
        <v>52</v>
      </c>
      <c r="B56" s="147" t="s">
        <v>52</v>
      </c>
      <c r="C56" s="147" t="s">
        <v>52</v>
      </c>
      <c r="D56" s="147" t="s">
        <v>52</v>
      </c>
      <c r="E56" s="147" t="s">
        <v>52</v>
      </c>
      <c r="F56" s="147" t="s">
        <v>52</v>
      </c>
      <c r="G56" s="148"/>
      <c r="H56" s="59"/>
    </row>
    <row r="57" spans="1:8" ht="18" customHeight="1">
      <c r="A57" s="146" t="s">
        <v>53</v>
      </c>
      <c r="B57" s="147" t="s">
        <v>53</v>
      </c>
      <c r="C57" s="147" t="s">
        <v>53</v>
      </c>
      <c r="D57" s="147" t="s">
        <v>53</v>
      </c>
      <c r="E57" s="147" t="s">
        <v>53</v>
      </c>
      <c r="F57" s="147" t="s">
        <v>53</v>
      </c>
      <c r="G57" s="148"/>
      <c r="H57" s="59"/>
    </row>
    <row r="58" spans="1:8" ht="18" customHeight="1">
      <c r="A58" s="146" t="s">
        <v>54</v>
      </c>
      <c r="B58" s="147" t="s">
        <v>54</v>
      </c>
      <c r="C58" s="147" t="s">
        <v>54</v>
      </c>
      <c r="D58" s="147" t="s">
        <v>54</v>
      </c>
      <c r="E58" s="147" t="s">
        <v>54</v>
      </c>
      <c r="F58" s="147" t="s">
        <v>54</v>
      </c>
      <c r="G58" s="148"/>
      <c r="H58" s="59"/>
    </row>
    <row r="59" spans="1:8" ht="38.25" customHeight="1">
      <c r="A59" s="146" t="s">
        <v>55</v>
      </c>
      <c r="B59" s="147" t="s">
        <v>55</v>
      </c>
      <c r="C59" s="147" t="s">
        <v>55</v>
      </c>
      <c r="D59" s="147" t="s">
        <v>55</v>
      </c>
      <c r="E59" s="147" t="s">
        <v>55</v>
      </c>
      <c r="F59" s="147" t="s">
        <v>55</v>
      </c>
      <c r="G59" s="148"/>
      <c r="H59" s="59"/>
    </row>
    <row r="60" spans="1:8" ht="18" customHeight="1">
      <c r="A60" s="146" t="s">
        <v>34</v>
      </c>
      <c r="B60" s="147" t="s">
        <v>34</v>
      </c>
      <c r="C60" s="147" t="s">
        <v>34</v>
      </c>
      <c r="D60" s="147" t="s">
        <v>34</v>
      </c>
      <c r="E60" s="147" t="s">
        <v>34</v>
      </c>
      <c r="F60" s="147" t="s">
        <v>34</v>
      </c>
      <c r="G60" s="148"/>
      <c r="H60" s="59"/>
    </row>
    <row r="61" spans="1:8" ht="18" customHeight="1">
      <c r="A61" s="146" t="s">
        <v>56</v>
      </c>
      <c r="B61" s="147" t="s">
        <v>56</v>
      </c>
      <c r="C61" s="147" t="s">
        <v>56</v>
      </c>
      <c r="D61" s="147" t="s">
        <v>56</v>
      </c>
      <c r="E61" s="147" t="s">
        <v>56</v>
      </c>
      <c r="F61" s="147" t="s">
        <v>56</v>
      </c>
      <c r="G61" s="148"/>
      <c r="H61" s="59"/>
    </row>
    <row r="62" spans="1:8" ht="18" customHeight="1">
      <c r="A62" s="146" t="s">
        <v>57</v>
      </c>
      <c r="B62" s="147" t="s">
        <v>57</v>
      </c>
      <c r="C62" s="147" t="s">
        <v>57</v>
      </c>
      <c r="D62" s="147" t="s">
        <v>57</v>
      </c>
      <c r="E62" s="147" t="s">
        <v>57</v>
      </c>
      <c r="F62" s="147" t="s">
        <v>57</v>
      </c>
      <c r="G62" s="148"/>
      <c r="H62" s="59"/>
    </row>
    <row r="63" spans="1:8" ht="18" customHeight="1">
      <c r="A63" s="146" t="s">
        <v>58</v>
      </c>
      <c r="B63" s="147" t="s">
        <v>58</v>
      </c>
      <c r="C63" s="147" t="s">
        <v>58</v>
      </c>
      <c r="D63" s="147" t="s">
        <v>58</v>
      </c>
      <c r="E63" s="147" t="s">
        <v>58</v>
      </c>
      <c r="F63" s="147" t="s">
        <v>58</v>
      </c>
      <c r="G63" s="148"/>
      <c r="H63" s="59"/>
    </row>
    <row r="64" spans="1:8" ht="18" customHeight="1">
      <c r="A64" s="146" t="s">
        <v>59</v>
      </c>
      <c r="B64" s="147" t="s">
        <v>59</v>
      </c>
      <c r="C64" s="147" t="s">
        <v>59</v>
      </c>
      <c r="D64" s="147" t="s">
        <v>59</v>
      </c>
      <c r="E64" s="147" t="s">
        <v>59</v>
      </c>
      <c r="F64" s="147" t="s">
        <v>59</v>
      </c>
      <c r="G64" s="148"/>
      <c r="H64" s="59"/>
    </row>
    <row r="65" spans="1:8" ht="18" customHeight="1">
      <c r="A65" s="146" t="s">
        <v>60</v>
      </c>
      <c r="B65" s="147" t="s">
        <v>60</v>
      </c>
      <c r="C65" s="147" t="s">
        <v>60</v>
      </c>
      <c r="D65" s="147" t="s">
        <v>60</v>
      </c>
      <c r="E65" s="147" t="s">
        <v>60</v>
      </c>
      <c r="F65" s="147" t="s">
        <v>60</v>
      </c>
      <c r="G65" s="148"/>
      <c r="H65" s="59"/>
    </row>
    <row r="66" spans="1:8" ht="18" customHeight="1">
      <c r="A66" s="146" t="s">
        <v>61</v>
      </c>
      <c r="B66" s="147" t="s">
        <v>61</v>
      </c>
      <c r="C66" s="147" t="s">
        <v>61</v>
      </c>
      <c r="D66" s="147" t="s">
        <v>61</v>
      </c>
      <c r="E66" s="147" t="s">
        <v>61</v>
      </c>
      <c r="F66" s="147" t="s">
        <v>61</v>
      </c>
      <c r="G66" s="148"/>
      <c r="H66" s="59"/>
    </row>
    <row r="67" spans="1:8" ht="18" customHeight="1">
      <c r="A67" s="146" t="s">
        <v>62</v>
      </c>
      <c r="B67" s="147" t="s">
        <v>62</v>
      </c>
      <c r="C67" s="147" t="s">
        <v>62</v>
      </c>
      <c r="D67" s="147" t="s">
        <v>62</v>
      </c>
      <c r="E67" s="147" t="s">
        <v>62</v>
      </c>
      <c r="F67" s="147" t="s">
        <v>62</v>
      </c>
      <c r="G67" s="148"/>
      <c r="H67" s="59"/>
    </row>
    <row r="68" spans="1:8" ht="18" customHeight="1">
      <c r="A68" s="146" t="s">
        <v>63</v>
      </c>
      <c r="B68" s="147" t="s">
        <v>63</v>
      </c>
      <c r="C68" s="147" t="s">
        <v>63</v>
      </c>
      <c r="D68" s="147" t="s">
        <v>63</v>
      </c>
      <c r="E68" s="147" t="s">
        <v>63</v>
      </c>
      <c r="F68" s="147" t="s">
        <v>63</v>
      </c>
      <c r="G68" s="148"/>
      <c r="H68" s="59"/>
    </row>
    <row r="69" spans="1:8" ht="18" customHeight="1">
      <c r="A69" s="146" t="s">
        <v>64</v>
      </c>
      <c r="B69" s="147" t="s">
        <v>64</v>
      </c>
      <c r="C69" s="147" t="s">
        <v>64</v>
      </c>
      <c r="D69" s="147" t="s">
        <v>64</v>
      </c>
      <c r="E69" s="147" t="s">
        <v>64</v>
      </c>
      <c r="F69" s="147" t="s">
        <v>64</v>
      </c>
      <c r="G69" s="148"/>
      <c r="H69" s="59"/>
    </row>
    <row r="70" spans="1:8" ht="18" customHeight="1">
      <c r="A70" s="146" t="s">
        <v>65</v>
      </c>
      <c r="B70" s="147" t="s">
        <v>65</v>
      </c>
      <c r="C70" s="147" t="s">
        <v>65</v>
      </c>
      <c r="D70" s="147" t="s">
        <v>65</v>
      </c>
      <c r="E70" s="147" t="s">
        <v>65</v>
      </c>
      <c r="F70" s="147" t="s">
        <v>65</v>
      </c>
      <c r="G70" s="148"/>
      <c r="H70" s="59"/>
    </row>
    <row r="71" spans="1:8" ht="18" customHeight="1">
      <c r="A71" s="146" t="s">
        <v>66</v>
      </c>
      <c r="B71" s="147" t="s">
        <v>66</v>
      </c>
      <c r="C71" s="147" t="s">
        <v>66</v>
      </c>
      <c r="D71" s="147" t="s">
        <v>66</v>
      </c>
      <c r="E71" s="147" t="s">
        <v>66</v>
      </c>
      <c r="F71" s="147" t="s">
        <v>66</v>
      </c>
      <c r="G71" s="148"/>
      <c r="H71" s="59"/>
    </row>
    <row r="72" spans="1:8" ht="18" customHeight="1">
      <c r="A72" s="146" t="s">
        <v>32</v>
      </c>
      <c r="B72" s="147" t="s">
        <v>32</v>
      </c>
      <c r="C72" s="147" t="s">
        <v>32</v>
      </c>
      <c r="D72" s="147" t="s">
        <v>32</v>
      </c>
      <c r="E72" s="147" t="s">
        <v>32</v>
      </c>
      <c r="F72" s="147" t="s">
        <v>32</v>
      </c>
      <c r="G72" s="148"/>
      <c r="H72" s="59"/>
    </row>
    <row r="73" spans="1:8" ht="18" customHeight="1">
      <c r="A73" s="146" t="s">
        <v>67</v>
      </c>
      <c r="B73" s="147" t="s">
        <v>67</v>
      </c>
      <c r="C73" s="147" t="s">
        <v>67</v>
      </c>
      <c r="D73" s="147" t="s">
        <v>67</v>
      </c>
      <c r="E73" s="147" t="s">
        <v>67</v>
      </c>
      <c r="F73" s="147" t="s">
        <v>67</v>
      </c>
      <c r="G73" s="148"/>
      <c r="H73" s="59"/>
    </row>
    <row r="74" spans="1:8" ht="36.75" customHeight="1">
      <c r="A74" s="146" t="s">
        <v>68</v>
      </c>
      <c r="B74" s="147" t="s">
        <v>68</v>
      </c>
      <c r="C74" s="147" t="s">
        <v>68</v>
      </c>
      <c r="D74" s="147" t="s">
        <v>68</v>
      </c>
      <c r="E74" s="147" t="s">
        <v>68</v>
      </c>
      <c r="F74" s="147" t="s">
        <v>68</v>
      </c>
      <c r="G74" s="148"/>
      <c r="H74" s="59"/>
    </row>
    <row r="75" spans="1:8" ht="18" customHeight="1">
      <c r="A75" s="146" t="s">
        <v>34</v>
      </c>
      <c r="B75" s="147" t="s">
        <v>34</v>
      </c>
      <c r="C75" s="147" t="s">
        <v>34</v>
      </c>
      <c r="D75" s="147" t="s">
        <v>34</v>
      </c>
      <c r="E75" s="147" t="s">
        <v>34</v>
      </c>
      <c r="F75" s="147" t="s">
        <v>34</v>
      </c>
      <c r="G75" s="148"/>
      <c r="H75" s="59"/>
    </row>
    <row r="76" spans="1:8" ht="18" customHeight="1">
      <c r="A76" s="146" t="s">
        <v>69</v>
      </c>
      <c r="B76" s="147" t="s">
        <v>69</v>
      </c>
      <c r="C76" s="147" t="s">
        <v>69</v>
      </c>
      <c r="D76" s="147" t="s">
        <v>69</v>
      </c>
      <c r="E76" s="147" t="s">
        <v>69</v>
      </c>
      <c r="F76" s="147" t="s">
        <v>69</v>
      </c>
      <c r="G76" s="148"/>
      <c r="H76" s="59"/>
    </row>
    <row r="77" spans="1:8" ht="18" customHeight="1">
      <c r="A77" s="146" t="s">
        <v>70</v>
      </c>
      <c r="B77" s="147" t="s">
        <v>70</v>
      </c>
      <c r="C77" s="147" t="s">
        <v>70</v>
      </c>
      <c r="D77" s="147" t="s">
        <v>70</v>
      </c>
      <c r="E77" s="147" t="s">
        <v>70</v>
      </c>
      <c r="F77" s="147" t="s">
        <v>70</v>
      </c>
      <c r="G77" s="148"/>
      <c r="H77" s="59"/>
    </row>
    <row r="78" spans="1:8" ht="18" customHeight="1">
      <c r="A78" s="146" t="s">
        <v>71</v>
      </c>
      <c r="B78" s="147" t="s">
        <v>71</v>
      </c>
      <c r="C78" s="147" t="s">
        <v>71</v>
      </c>
      <c r="D78" s="147" t="s">
        <v>71</v>
      </c>
      <c r="E78" s="147" t="s">
        <v>71</v>
      </c>
      <c r="F78" s="147" t="s">
        <v>71</v>
      </c>
      <c r="G78" s="148"/>
      <c r="H78" s="59"/>
    </row>
    <row r="79" spans="1:8" ht="18" customHeight="1">
      <c r="A79" s="146" t="s">
        <v>72</v>
      </c>
      <c r="B79" s="147" t="s">
        <v>72</v>
      </c>
      <c r="C79" s="147" t="s">
        <v>72</v>
      </c>
      <c r="D79" s="147" t="s">
        <v>72</v>
      </c>
      <c r="E79" s="147" t="s">
        <v>72</v>
      </c>
      <c r="F79" s="147" t="s">
        <v>72</v>
      </c>
      <c r="G79" s="148"/>
      <c r="H79" s="59"/>
    </row>
    <row r="80" spans="1:8" ht="18" customHeight="1">
      <c r="A80" s="146" t="s">
        <v>73</v>
      </c>
      <c r="B80" s="147" t="s">
        <v>73</v>
      </c>
      <c r="C80" s="147" t="s">
        <v>73</v>
      </c>
      <c r="D80" s="147" t="s">
        <v>73</v>
      </c>
      <c r="E80" s="147" t="s">
        <v>73</v>
      </c>
      <c r="F80" s="147" t="s">
        <v>73</v>
      </c>
      <c r="G80" s="148"/>
      <c r="H80" s="59"/>
    </row>
    <row r="81" spans="1:8" ht="18" customHeight="1">
      <c r="A81" s="146" t="s">
        <v>74</v>
      </c>
      <c r="B81" s="147" t="s">
        <v>74</v>
      </c>
      <c r="C81" s="147" t="s">
        <v>74</v>
      </c>
      <c r="D81" s="147" t="s">
        <v>74</v>
      </c>
      <c r="E81" s="147" t="s">
        <v>74</v>
      </c>
      <c r="F81" s="147" t="s">
        <v>74</v>
      </c>
      <c r="G81" s="148"/>
      <c r="H81" s="59"/>
    </row>
    <row r="82" spans="1:8" ht="18" customHeight="1">
      <c r="A82" s="146" t="s">
        <v>75</v>
      </c>
      <c r="B82" s="147" t="s">
        <v>75</v>
      </c>
      <c r="C82" s="147" t="s">
        <v>75</v>
      </c>
      <c r="D82" s="147" t="s">
        <v>75</v>
      </c>
      <c r="E82" s="147" t="s">
        <v>75</v>
      </c>
      <c r="F82" s="147" t="s">
        <v>75</v>
      </c>
      <c r="G82" s="148"/>
      <c r="H82" s="59"/>
    </row>
    <row r="83" spans="1:8" ht="18" customHeight="1">
      <c r="A83" s="146" t="s">
        <v>76</v>
      </c>
      <c r="B83" s="147" t="s">
        <v>76</v>
      </c>
      <c r="C83" s="147" t="s">
        <v>76</v>
      </c>
      <c r="D83" s="147" t="s">
        <v>76</v>
      </c>
      <c r="E83" s="147" t="s">
        <v>76</v>
      </c>
      <c r="F83" s="147" t="s">
        <v>76</v>
      </c>
      <c r="G83" s="148"/>
      <c r="H83" s="59"/>
    </row>
    <row r="84" spans="1:8" ht="18" customHeight="1">
      <c r="A84" s="146" t="s">
        <v>77</v>
      </c>
      <c r="B84" s="147" t="s">
        <v>77</v>
      </c>
      <c r="C84" s="147" t="s">
        <v>77</v>
      </c>
      <c r="D84" s="147" t="s">
        <v>77</v>
      </c>
      <c r="E84" s="147" t="s">
        <v>77</v>
      </c>
      <c r="F84" s="147" t="s">
        <v>77</v>
      </c>
      <c r="G84" s="148"/>
      <c r="H84" s="59"/>
    </row>
    <row r="85" spans="1:8" ht="18" customHeight="1">
      <c r="A85" s="146" t="s">
        <v>78</v>
      </c>
      <c r="B85" s="147" t="s">
        <v>78</v>
      </c>
      <c r="C85" s="147" t="s">
        <v>78</v>
      </c>
      <c r="D85" s="147" t="s">
        <v>78</v>
      </c>
      <c r="E85" s="147" t="s">
        <v>78</v>
      </c>
      <c r="F85" s="147" t="s">
        <v>78</v>
      </c>
      <c r="G85" s="148"/>
      <c r="H85" s="59"/>
    </row>
    <row r="86" spans="1:8" ht="18" customHeight="1">
      <c r="A86" s="146" t="s">
        <v>79</v>
      </c>
      <c r="B86" s="147" t="s">
        <v>79</v>
      </c>
      <c r="C86" s="147" t="s">
        <v>79</v>
      </c>
      <c r="D86" s="147" t="s">
        <v>79</v>
      </c>
      <c r="E86" s="147" t="s">
        <v>79</v>
      </c>
      <c r="F86" s="147" t="s">
        <v>79</v>
      </c>
      <c r="G86" s="148"/>
      <c r="H86" s="59"/>
    </row>
    <row r="87" spans="1:8" ht="18" customHeight="1">
      <c r="A87" s="146" t="s">
        <v>80</v>
      </c>
      <c r="B87" s="147" t="s">
        <v>80</v>
      </c>
      <c r="C87" s="147" t="s">
        <v>80</v>
      </c>
      <c r="D87" s="147" t="s">
        <v>80</v>
      </c>
      <c r="E87" s="147" t="s">
        <v>80</v>
      </c>
      <c r="F87" s="147" t="s">
        <v>80</v>
      </c>
      <c r="G87" s="148"/>
      <c r="H87" s="59"/>
    </row>
    <row r="88" spans="1:8" ht="18" customHeight="1">
      <c r="A88" s="146" t="s">
        <v>81</v>
      </c>
      <c r="B88" s="147" t="s">
        <v>81</v>
      </c>
      <c r="C88" s="147" t="s">
        <v>81</v>
      </c>
      <c r="D88" s="147" t="s">
        <v>81</v>
      </c>
      <c r="E88" s="147" t="s">
        <v>81</v>
      </c>
      <c r="F88" s="147" t="s">
        <v>81</v>
      </c>
      <c r="G88" s="148"/>
      <c r="H88" s="59"/>
    </row>
    <row r="89" spans="1:8" ht="36" customHeight="1">
      <c r="A89" s="146" t="s">
        <v>82</v>
      </c>
      <c r="B89" s="147" t="s">
        <v>82</v>
      </c>
      <c r="C89" s="147" t="s">
        <v>82</v>
      </c>
      <c r="D89" s="147" t="s">
        <v>82</v>
      </c>
      <c r="E89" s="147" t="s">
        <v>82</v>
      </c>
      <c r="F89" s="147" t="s">
        <v>82</v>
      </c>
      <c r="G89" s="148"/>
      <c r="H89" s="59"/>
    </row>
    <row r="90" spans="1:8" ht="18" customHeight="1">
      <c r="A90" s="146" t="s">
        <v>34</v>
      </c>
      <c r="B90" s="147" t="s">
        <v>34</v>
      </c>
      <c r="C90" s="147" t="s">
        <v>34</v>
      </c>
      <c r="D90" s="147" t="s">
        <v>34</v>
      </c>
      <c r="E90" s="147" t="s">
        <v>34</v>
      </c>
      <c r="F90" s="147" t="s">
        <v>34</v>
      </c>
      <c r="G90" s="148"/>
      <c r="H90" s="59"/>
    </row>
    <row r="91" spans="1:8" ht="18" customHeight="1">
      <c r="A91" s="146" t="s">
        <v>83</v>
      </c>
      <c r="B91" s="147" t="s">
        <v>83</v>
      </c>
      <c r="C91" s="147" t="s">
        <v>83</v>
      </c>
      <c r="D91" s="147" t="s">
        <v>83</v>
      </c>
      <c r="E91" s="147" t="s">
        <v>83</v>
      </c>
      <c r="F91" s="147" t="s">
        <v>83</v>
      </c>
      <c r="G91" s="148"/>
      <c r="H91" s="59"/>
    </row>
    <row r="92" spans="1:8" ht="18" customHeight="1">
      <c r="A92" s="146" t="s">
        <v>84</v>
      </c>
      <c r="B92" s="147" t="s">
        <v>84</v>
      </c>
      <c r="C92" s="147" t="s">
        <v>84</v>
      </c>
      <c r="D92" s="147" t="s">
        <v>84</v>
      </c>
      <c r="E92" s="147" t="s">
        <v>84</v>
      </c>
      <c r="F92" s="147" t="s">
        <v>84</v>
      </c>
      <c r="G92" s="148"/>
      <c r="H92" s="59"/>
    </row>
    <row r="93" spans="1:8" ht="18" customHeight="1">
      <c r="A93" s="146" t="s">
        <v>85</v>
      </c>
      <c r="B93" s="147" t="s">
        <v>85</v>
      </c>
      <c r="C93" s="147" t="s">
        <v>85</v>
      </c>
      <c r="D93" s="147" t="s">
        <v>85</v>
      </c>
      <c r="E93" s="147" t="s">
        <v>85</v>
      </c>
      <c r="F93" s="147" t="s">
        <v>85</v>
      </c>
      <c r="G93" s="148"/>
      <c r="H93" s="59"/>
    </row>
    <row r="94" spans="1:8" ht="18" customHeight="1">
      <c r="A94" s="146" t="s">
        <v>86</v>
      </c>
      <c r="B94" s="147" t="s">
        <v>86</v>
      </c>
      <c r="C94" s="147" t="s">
        <v>86</v>
      </c>
      <c r="D94" s="147" t="s">
        <v>86</v>
      </c>
      <c r="E94" s="147" t="s">
        <v>86</v>
      </c>
      <c r="F94" s="147" t="s">
        <v>86</v>
      </c>
      <c r="G94" s="148"/>
      <c r="H94" s="59"/>
    </row>
    <row r="95" spans="1:8" ht="18" customHeight="1">
      <c r="A95" s="146" t="s">
        <v>87</v>
      </c>
      <c r="B95" s="147" t="s">
        <v>87</v>
      </c>
      <c r="C95" s="147" t="s">
        <v>87</v>
      </c>
      <c r="D95" s="147" t="s">
        <v>87</v>
      </c>
      <c r="E95" s="147" t="s">
        <v>87</v>
      </c>
      <c r="F95" s="147" t="s">
        <v>87</v>
      </c>
      <c r="G95" s="148"/>
      <c r="H95" s="59"/>
    </row>
    <row r="96" spans="1:8" ht="18" customHeight="1">
      <c r="A96" s="146" t="s">
        <v>88</v>
      </c>
      <c r="B96" s="147" t="s">
        <v>88</v>
      </c>
      <c r="C96" s="147" t="s">
        <v>88</v>
      </c>
      <c r="D96" s="147" t="s">
        <v>88</v>
      </c>
      <c r="E96" s="147" t="s">
        <v>88</v>
      </c>
      <c r="F96" s="147" t="s">
        <v>88</v>
      </c>
      <c r="G96" s="148"/>
      <c r="H96" s="59"/>
    </row>
    <row r="97" spans="1:8" ht="18" customHeight="1">
      <c r="A97" s="146" t="s">
        <v>89</v>
      </c>
      <c r="B97" s="147" t="s">
        <v>89</v>
      </c>
      <c r="C97" s="147" t="s">
        <v>89</v>
      </c>
      <c r="D97" s="147" t="s">
        <v>89</v>
      </c>
      <c r="E97" s="147" t="s">
        <v>89</v>
      </c>
      <c r="F97" s="147" t="s">
        <v>89</v>
      </c>
      <c r="G97" s="148"/>
      <c r="H97" s="59"/>
    </row>
    <row r="98" spans="1:8" ht="18" customHeight="1">
      <c r="A98" s="146" t="s">
        <v>90</v>
      </c>
      <c r="B98" s="147" t="s">
        <v>90</v>
      </c>
      <c r="C98" s="147" t="s">
        <v>90</v>
      </c>
      <c r="D98" s="147" t="s">
        <v>90</v>
      </c>
      <c r="E98" s="147" t="s">
        <v>90</v>
      </c>
      <c r="F98" s="147" t="s">
        <v>90</v>
      </c>
      <c r="G98" s="148"/>
      <c r="H98" s="59"/>
    </row>
    <row r="99" spans="1:8" ht="18" customHeight="1">
      <c r="A99" s="146" t="s">
        <v>91</v>
      </c>
      <c r="B99" s="147" t="s">
        <v>91</v>
      </c>
      <c r="C99" s="147" t="s">
        <v>91</v>
      </c>
      <c r="D99" s="147" t="s">
        <v>91</v>
      </c>
      <c r="E99" s="147" t="s">
        <v>91</v>
      </c>
      <c r="F99" s="147" t="s">
        <v>91</v>
      </c>
      <c r="G99" s="148"/>
      <c r="H99" s="59"/>
    </row>
    <row r="100" spans="1:8" ht="18" customHeight="1">
      <c r="A100" s="146" t="s">
        <v>92</v>
      </c>
      <c r="B100" s="147" t="s">
        <v>92</v>
      </c>
      <c r="C100" s="147" t="s">
        <v>92</v>
      </c>
      <c r="D100" s="147" t="s">
        <v>92</v>
      </c>
      <c r="E100" s="147" t="s">
        <v>92</v>
      </c>
      <c r="F100" s="147" t="s">
        <v>92</v>
      </c>
      <c r="G100" s="148"/>
      <c r="H100" s="59"/>
    </row>
    <row r="101" spans="1:8" ht="18" customHeight="1">
      <c r="A101" s="146" t="s">
        <v>93</v>
      </c>
      <c r="B101" s="147" t="s">
        <v>93</v>
      </c>
      <c r="C101" s="147" t="s">
        <v>93</v>
      </c>
      <c r="D101" s="147" t="s">
        <v>93</v>
      </c>
      <c r="E101" s="147" t="s">
        <v>93</v>
      </c>
      <c r="F101" s="147" t="s">
        <v>93</v>
      </c>
      <c r="G101" s="148"/>
      <c r="H101" s="59"/>
    </row>
    <row r="102" spans="1:8" ht="18" customHeight="1">
      <c r="A102" s="146" t="s">
        <v>94</v>
      </c>
      <c r="B102" s="147" t="s">
        <v>94</v>
      </c>
      <c r="C102" s="147" t="s">
        <v>94</v>
      </c>
      <c r="D102" s="147" t="s">
        <v>94</v>
      </c>
      <c r="E102" s="147" t="s">
        <v>94</v>
      </c>
      <c r="F102" s="147" t="s">
        <v>94</v>
      </c>
      <c r="G102" s="148"/>
      <c r="H102" s="59"/>
    </row>
    <row r="103" spans="1:8" ht="18" customHeight="1">
      <c r="A103" s="146" t="s">
        <v>95</v>
      </c>
      <c r="B103" s="147" t="s">
        <v>95</v>
      </c>
      <c r="C103" s="147" t="s">
        <v>95</v>
      </c>
      <c r="D103" s="147" t="s">
        <v>95</v>
      </c>
      <c r="E103" s="147" t="s">
        <v>95</v>
      </c>
      <c r="F103" s="147" t="s">
        <v>95</v>
      </c>
      <c r="G103" s="148"/>
      <c r="H103" s="59"/>
    </row>
    <row r="104" spans="1:8">
      <c r="A104" s="163"/>
      <c r="B104" s="163"/>
      <c r="C104" s="163"/>
      <c r="D104" s="163"/>
      <c r="E104" s="163"/>
      <c r="F104" s="163"/>
    </row>
    <row r="105" spans="1:8">
      <c r="A105" s="167" t="s">
        <v>96</v>
      </c>
      <c r="B105" s="167"/>
      <c r="C105" s="167"/>
      <c r="D105" s="167"/>
      <c r="E105" s="167"/>
      <c r="F105" s="167"/>
      <c r="G105" s="167"/>
      <c r="H105" s="167"/>
    </row>
    <row r="106" spans="1:8">
      <c r="A106" s="163"/>
      <c r="B106" s="163"/>
      <c r="C106" s="163"/>
      <c r="D106" s="163"/>
      <c r="E106" s="163"/>
      <c r="F106" s="163"/>
    </row>
    <row r="107" spans="1:8" ht="93" customHeight="1">
      <c r="A107" s="166" t="s">
        <v>30</v>
      </c>
      <c r="B107" s="166"/>
      <c r="C107" s="166"/>
      <c r="D107" s="166"/>
      <c r="E107" s="166"/>
      <c r="F107" s="166"/>
      <c r="G107" s="40" t="s">
        <v>97</v>
      </c>
      <c r="H107" s="40" t="s">
        <v>98</v>
      </c>
    </row>
    <row r="108" spans="1:8" ht="17.25" customHeight="1">
      <c r="A108" s="162" t="s">
        <v>99</v>
      </c>
      <c r="B108" s="162"/>
      <c r="C108" s="162"/>
      <c r="D108" s="162"/>
      <c r="E108" s="162"/>
      <c r="F108" s="162"/>
      <c r="G108" s="33">
        <v>510</v>
      </c>
      <c r="H108" s="41"/>
    </row>
    <row r="109" spans="1:8">
      <c r="A109" s="162" t="s">
        <v>100</v>
      </c>
      <c r="B109" s="162" t="s">
        <v>100</v>
      </c>
      <c r="C109" s="162" t="s">
        <v>100</v>
      </c>
      <c r="D109" s="162" t="s">
        <v>100</v>
      </c>
      <c r="E109" s="162" t="s">
        <v>100</v>
      </c>
      <c r="F109" s="162" t="s">
        <v>100</v>
      </c>
      <c r="G109" s="42"/>
      <c r="H109" s="43">
        <f>H111+H114</f>
        <v>8474100</v>
      </c>
    </row>
    <row r="110" spans="1:8">
      <c r="A110" s="160" t="s">
        <v>101</v>
      </c>
      <c r="B110" s="160" t="s">
        <v>101</v>
      </c>
      <c r="C110" s="160" t="s">
        <v>101</v>
      </c>
      <c r="D110" s="160" t="s">
        <v>101</v>
      </c>
      <c r="E110" s="160" t="s">
        <v>101</v>
      </c>
      <c r="F110" s="160" t="s">
        <v>101</v>
      </c>
      <c r="G110" s="37"/>
      <c r="H110" s="44"/>
    </row>
    <row r="111" spans="1:8">
      <c r="A111" s="162" t="s">
        <v>102</v>
      </c>
      <c r="B111" s="162" t="s">
        <v>102</v>
      </c>
      <c r="C111" s="162" t="s">
        <v>102</v>
      </c>
      <c r="D111" s="162" t="s">
        <v>102</v>
      </c>
      <c r="E111" s="162" t="s">
        <v>102</v>
      </c>
      <c r="F111" s="162" t="s">
        <v>102</v>
      </c>
      <c r="G111" s="42"/>
      <c r="H111" s="43">
        <f>SUM(H113:H113)</f>
        <v>7244900</v>
      </c>
    </row>
    <row r="112" spans="1:8">
      <c r="A112" s="160" t="s">
        <v>101</v>
      </c>
      <c r="B112" s="160" t="s">
        <v>101</v>
      </c>
      <c r="C112" s="160" t="s">
        <v>101</v>
      </c>
      <c r="D112" s="160" t="s">
        <v>101</v>
      </c>
      <c r="E112" s="160" t="s">
        <v>101</v>
      </c>
      <c r="F112" s="160" t="s">
        <v>101</v>
      </c>
      <c r="G112" s="42"/>
      <c r="H112" s="43"/>
    </row>
    <row r="113" spans="1:9" ht="44.25" customHeight="1">
      <c r="A113" s="165" t="s">
        <v>103</v>
      </c>
      <c r="B113" s="165" t="s">
        <v>103</v>
      </c>
      <c r="C113" s="165" t="s">
        <v>103</v>
      </c>
      <c r="D113" s="165" t="s">
        <v>103</v>
      </c>
      <c r="E113" s="165" t="s">
        <v>103</v>
      </c>
      <c r="F113" s="165" t="s">
        <v>103</v>
      </c>
      <c r="G113" s="62">
        <v>180</v>
      </c>
      <c r="H113" s="63">
        <v>7244900</v>
      </c>
    </row>
    <row r="114" spans="1:9">
      <c r="A114" s="162" t="s">
        <v>104</v>
      </c>
      <c r="B114" s="162" t="s">
        <v>104</v>
      </c>
      <c r="C114" s="162" t="s">
        <v>104</v>
      </c>
      <c r="D114" s="162" t="s">
        <v>104</v>
      </c>
      <c r="E114" s="162" t="s">
        <v>104</v>
      </c>
      <c r="F114" s="162" t="s">
        <v>104</v>
      </c>
      <c r="G114" s="42"/>
      <c r="H114" s="45">
        <f>SUM(H116:H118)</f>
        <v>1229200</v>
      </c>
      <c r="I114" s="31">
        <f>SUM(I116:I208)</f>
        <v>1229200</v>
      </c>
    </row>
    <row r="115" spans="1:9">
      <c r="A115" s="160" t="s">
        <v>101</v>
      </c>
      <c r="B115" s="160" t="s">
        <v>101</v>
      </c>
      <c r="C115" s="160" t="s">
        <v>101</v>
      </c>
      <c r="D115" s="160" t="s">
        <v>101</v>
      </c>
      <c r="E115" s="160" t="s">
        <v>101</v>
      </c>
      <c r="F115" s="160" t="s">
        <v>101</v>
      </c>
      <c r="G115" s="37"/>
      <c r="H115" s="44"/>
    </row>
    <row r="116" spans="1:9" s="122" customFormat="1" ht="77.25" customHeight="1">
      <c r="A116" s="161" t="s">
        <v>252</v>
      </c>
      <c r="B116" s="161" t="s">
        <v>105</v>
      </c>
      <c r="C116" s="161" t="s">
        <v>105</v>
      </c>
      <c r="D116" s="161" t="s">
        <v>105</v>
      </c>
      <c r="E116" s="161" t="s">
        <v>105</v>
      </c>
      <c r="F116" s="161" t="s">
        <v>105</v>
      </c>
      <c r="G116" s="124">
        <v>180</v>
      </c>
      <c r="H116" s="125">
        <v>1069200</v>
      </c>
    </row>
    <row r="117" spans="1:9" s="122" customFormat="1" ht="77.25" customHeight="1">
      <c r="A117" s="161" t="s">
        <v>253</v>
      </c>
      <c r="B117" s="161" t="s">
        <v>106</v>
      </c>
      <c r="C117" s="161" t="s">
        <v>106</v>
      </c>
      <c r="D117" s="161" t="s">
        <v>106</v>
      </c>
      <c r="E117" s="161" t="s">
        <v>106</v>
      </c>
      <c r="F117" s="161" t="s">
        <v>106</v>
      </c>
      <c r="G117" s="124">
        <v>180</v>
      </c>
      <c r="H117" s="125">
        <v>20000</v>
      </c>
    </row>
    <row r="118" spans="1:9" s="122" customFormat="1" ht="39.75" customHeight="1">
      <c r="A118" s="161" t="s">
        <v>375</v>
      </c>
      <c r="B118" s="161" t="s">
        <v>106</v>
      </c>
      <c r="C118" s="161" t="s">
        <v>106</v>
      </c>
      <c r="D118" s="161" t="s">
        <v>106</v>
      </c>
      <c r="E118" s="161" t="s">
        <v>106</v>
      </c>
      <c r="F118" s="161" t="s">
        <v>106</v>
      </c>
      <c r="G118" s="124">
        <v>180</v>
      </c>
      <c r="H118" s="125">
        <v>140000</v>
      </c>
    </row>
    <row r="119" spans="1:9">
      <c r="A119" s="160" t="s">
        <v>107</v>
      </c>
      <c r="B119" s="160" t="s">
        <v>107</v>
      </c>
      <c r="C119" s="160" t="s">
        <v>107</v>
      </c>
      <c r="D119" s="160" t="s">
        <v>107</v>
      </c>
      <c r="E119" s="160" t="s">
        <v>107</v>
      </c>
      <c r="F119" s="160" t="s">
        <v>107</v>
      </c>
      <c r="G119" s="33" t="s">
        <v>108</v>
      </c>
      <c r="H119" s="46"/>
    </row>
    <row r="120" spans="1:9">
      <c r="A120" s="160" t="s">
        <v>101</v>
      </c>
      <c r="B120" s="160" t="s">
        <v>101</v>
      </c>
      <c r="C120" s="160" t="s">
        <v>101</v>
      </c>
      <c r="D120" s="160" t="s">
        <v>101</v>
      </c>
      <c r="E120" s="160" t="s">
        <v>101</v>
      </c>
      <c r="F120" s="160" t="s">
        <v>101</v>
      </c>
      <c r="G120" s="33" t="s">
        <v>108</v>
      </c>
      <c r="H120" s="47"/>
    </row>
    <row r="121" spans="1:9">
      <c r="A121" s="160" t="s">
        <v>109</v>
      </c>
      <c r="B121" s="160" t="s">
        <v>109</v>
      </c>
      <c r="C121" s="160" t="s">
        <v>109</v>
      </c>
      <c r="D121" s="160" t="s">
        <v>109</v>
      </c>
      <c r="E121" s="160" t="s">
        <v>109</v>
      </c>
      <c r="F121" s="160" t="s">
        <v>109</v>
      </c>
      <c r="G121" s="33" t="s">
        <v>108</v>
      </c>
      <c r="H121" s="47"/>
    </row>
    <row r="122" spans="1:9">
      <c r="A122" s="160" t="s">
        <v>110</v>
      </c>
      <c r="B122" s="160" t="s">
        <v>110</v>
      </c>
      <c r="C122" s="160" t="s">
        <v>110</v>
      </c>
      <c r="D122" s="160" t="s">
        <v>110</v>
      </c>
      <c r="E122" s="160" t="s">
        <v>110</v>
      </c>
      <c r="F122" s="160" t="s">
        <v>110</v>
      </c>
      <c r="G122" s="33" t="s">
        <v>108</v>
      </c>
      <c r="H122" s="47"/>
    </row>
    <row r="123" spans="1:9">
      <c r="A123" s="162" t="s">
        <v>111</v>
      </c>
      <c r="B123" s="162" t="s">
        <v>111</v>
      </c>
      <c r="C123" s="162" t="s">
        <v>111</v>
      </c>
      <c r="D123" s="162" t="s">
        <v>111</v>
      </c>
      <c r="E123" s="162" t="s">
        <v>111</v>
      </c>
      <c r="F123" s="162" t="s">
        <v>111</v>
      </c>
      <c r="G123" s="42">
        <v>900</v>
      </c>
      <c r="H123" s="46">
        <f>H125+H135+H176+H181</f>
        <v>8474100</v>
      </c>
    </row>
    <row r="124" spans="1:9">
      <c r="A124" s="160" t="s">
        <v>101</v>
      </c>
      <c r="B124" s="160" t="s">
        <v>101</v>
      </c>
      <c r="C124" s="160" t="s">
        <v>101</v>
      </c>
      <c r="D124" s="160" t="s">
        <v>101</v>
      </c>
      <c r="E124" s="160" t="s">
        <v>101</v>
      </c>
      <c r="F124" s="160" t="s">
        <v>101</v>
      </c>
      <c r="G124" s="37"/>
      <c r="H124" s="47"/>
    </row>
    <row r="125" spans="1:9">
      <c r="A125" s="160" t="s">
        <v>112</v>
      </c>
      <c r="B125" s="160" t="s">
        <v>112</v>
      </c>
      <c r="C125" s="160" t="s">
        <v>112</v>
      </c>
      <c r="D125" s="160" t="s">
        <v>112</v>
      </c>
      <c r="E125" s="160" t="s">
        <v>112</v>
      </c>
      <c r="F125" s="160" t="s">
        <v>112</v>
      </c>
      <c r="G125" s="48">
        <v>210</v>
      </c>
      <c r="H125" s="47">
        <f>H127+H130+H132</f>
        <v>6176221.3400000008</v>
      </c>
    </row>
    <row r="126" spans="1:9">
      <c r="A126" s="160" t="s">
        <v>32</v>
      </c>
      <c r="B126" s="160" t="s">
        <v>32</v>
      </c>
      <c r="C126" s="160" t="s">
        <v>32</v>
      </c>
      <c r="D126" s="160" t="s">
        <v>32</v>
      </c>
      <c r="E126" s="160" t="s">
        <v>32</v>
      </c>
      <c r="F126" s="160" t="s">
        <v>32</v>
      </c>
      <c r="G126" s="36"/>
      <c r="H126" s="47"/>
    </row>
    <row r="127" spans="1:9" s="118" customFormat="1">
      <c r="A127" s="164" t="s">
        <v>113</v>
      </c>
      <c r="B127" s="164" t="s">
        <v>113</v>
      </c>
      <c r="C127" s="164" t="s">
        <v>113</v>
      </c>
      <c r="D127" s="164" t="s">
        <v>113</v>
      </c>
      <c r="E127" s="164" t="s">
        <v>113</v>
      </c>
      <c r="F127" s="164" t="s">
        <v>113</v>
      </c>
      <c r="G127" s="116">
        <v>211</v>
      </c>
      <c r="H127" s="117">
        <f>SUM(H128:H129)</f>
        <v>4738265.2300000004</v>
      </c>
    </row>
    <row r="128" spans="1:9" ht="46.5" customHeight="1">
      <c r="A128" s="165" t="s">
        <v>114</v>
      </c>
      <c r="B128" s="165" t="s">
        <v>114</v>
      </c>
      <c r="C128" s="165" t="s">
        <v>114</v>
      </c>
      <c r="D128" s="165" t="s">
        <v>114</v>
      </c>
      <c r="E128" s="165" t="s">
        <v>114</v>
      </c>
      <c r="F128" s="165" t="s">
        <v>114</v>
      </c>
      <c r="G128" s="60" t="s">
        <v>321</v>
      </c>
      <c r="H128" s="61">
        <v>3917067.08</v>
      </c>
    </row>
    <row r="129" spans="1:10" s="122" customFormat="1" ht="25.5" customHeight="1">
      <c r="A129" s="161" t="s">
        <v>115</v>
      </c>
      <c r="B129" s="161" t="s">
        <v>115</v>
      </c>
      <c r="C129" s="161" t="s">
        <v>115</v>
      </c>
      <c r="D129" s="161" t="s">
        <v>115</v>
      </c>
      <c r="E129" s="161" t="s">
        <v>115</v>
      </c>
      <c r="F129" s="161" t="s">
        <v>115</v>
      </c>
      <c r="G129" s="126" t="s">
        <v>322</v>
      </c>
      <c r="H129" s="127">
        <v>821198.15</v>
      </c>
      <c r="I129" s="128">
        <f>H129+H134</f>
        <v>1069200</v>
      </c>
      <c r="J129" s="122">
        <v>612</v>
      </c>
    </row>
    <row r="130" spans="1:10" s="118" customFormat="1">
      <c r="A130" s="164" t="s">
        <v>116</v>
      </c>
      <c r="B130" s="164" t="s">
        <v>116</v>
      </c>
      <c r="C130" s="164" t="s">
        <v>116</v>
      </c>
      <c r="D130" s="164" t="s">
        <v>116</v>
      </c>
      <c r="E130" s="164" t="s">
        <v>116</v>
      </c>
      <c r="F130" s="164" t="s">
        <v>116</v>
      </c>
      <c r="G130" s="116">
        <v>212</v>
      </c>
      <c r="H130" s="117">
        <f>H131</f>
        <v>7000</v>
      </c>
    </row>
    <row r="131" spans="1:10" ht="42.75" customHeight="1">
      <c r="A131" s="165" t="s">
        <v>324</v>
      </c>
      <c r="B131" s="165" t="s">
        <v>117</v>
      </c>
      <c r="C131" s="165" t="s">
        <v>117</v>
      </c>
      <c r="D131" s="165" t="s">
        <v>117</v>
      </c>
      <c r="E131" s="165" t="s">
        <v>117</v>
      </c>
      <c r="F131" s="165" t="s">
        <v>117</v>
      </c>
      <c r="G131" s="49" t="s">
        <v>323</v>
      </c>
      <c r="H131" s="50">
        <v>7000</v>
      </c>
    </row>
    <row r="132" spans="1:10" s="118" customFormat="1">
      <c r="A132" s="164" t="s">
        <v>5</v>
      </c>
      <c r="B132" s="164" t="s">
        <v>5</v>
      </c>
      <c r="C132" s="164" t="s">
        <v>5</v>
      </c>
      <c r="D132" s="164" t="s">
        <v>5</v>
      </c>
      <c r="E132" s="164" t="s">
        <v>5</v>
      </c>
      <c r="F132" s="164" t="s">
        <v>5</v>
      </c>
      <c r="G132" s="116">
        <v>213</v>
      </c>
      <c r="H132" s="117">
        <f>SUM(H133:H134)</f>
        <v>1430956.11</v>
      </c>
    </row>
    <row r="133" spans="1:10" ht="59.25" customHeight="1">
      <c r="A133" s="165" t="s">
        <v>118</v>
      </c>
      <c r="B133" s="165" t="s">
        <v>118</v>
      </c>
      <c r="C133" s="165" t="s">
        <v>118</v>
      </c>
      <c r="D133" s="165" t="s">
        <v>118</v>
      </c>
      <c r="E133" s="165" t="s">
        <v>118</v>
      </c>
      <c r="F133" s="165" t="s">
        <v>118</v>
      </c>
      <c r="G133" s="49" t="s">
        <v>325</v>
      </c>
      <c r="H133" s="50">
        <v>1182954.26</v>
      </c>
    </row>
    <row r="134" spans="1:10" s="122" customFormat="1" ht="64.5" customHeight="1">
      <c r="A134" s="161" t="s">
        <v>118</v>
      </c>
      <c r="B134" s="161" t="s">
        <v>119</v>
      </c>
      <c r="C134" s="161" t="s">
        <v>119</v>
      </c>
      <c r="D134" s="161" t="s">
        <v>119</v>
      </c>
      <c r="E134" s="161" t="s">
        <v>119</v>
      </c>
      <c r="F134" s="161" t="s">
        <v>119</v>
      </c>
      <c r="G134" s="120" t="s">
        <v>326</v>
      </c>
      <c r="H134" s="121">
        <v>248001.85</v>
      </c>
    </row>
    <row r="135" spans="1:10">
      <c r="A135" s="160" t="s">
        <v>120</v>
      </c>
      <c r="B135" s="160" t="s">
        <v>120</v>
      </c>
      <c r="C135" s="160" t="s">
        <v>120</v>
      </c>
      <c r="D135" s="160" t="s">
        <v>120</v>
      </c>
      <c r="E135" s="160" t="s">
        <v>120</v>
      </c>
      <c r="F135" s="160" t="s">
        <v>120</v>
      </c>
      <c r="G135" s="48">
        <v>220</v>
      </c>
      <c r="H135" s="47">
        <f>H137+H139+H141+H146+H147+H158</f>
        <v>1599236.68</v>
      </c>
    </row>
    <row r="136" spans="1:10">
      <c r="A136" s="160" t="s">
        <v>32</v>
      </c>
      <c r="B136" s="160" t="s">
        <v>32</v>
      </c>
      <c r="C136" s="160" t="s">
        <v>32</v>
      </c>
      <c r="D136" s="160" t="s">
        <v>32</v>
      </c>
      <c r="E136" s="160" t="s">
        <v>32</v>
      </c>
      <c r="F136" s="160" t="s">
        <v>32</v>
      </c>
      <c r="G136" s="48"/>
      <c r="H136" s="47"/>
    </row>
    <row r="137" spans="1:10" s="118" customFormat="1">
      <c r="A137" s="164" t="s">
        <v>9</v>
      </c>
      <c r="B137" s="164" t="s">
        <v>9</v>
      </c>
      <c r="C137" s="164" t="s">
        <v>9</v>
      </c>
      <c r="D137" s="164" t="s">
        <v>9</v>
      </c>
      <c r="E137" s="164" t="s">
        <v>9</v>
      </c>
      <c r="F137" s="164" t="s">
        <v>9</v>
      </c>
      <c r="G137" s="116">
        <v>221</v>
      </c>
      <c r="H137" s="117">
        <f>SUM(H138:H138)</f>
        <v>70000</v>
      </c>
    </row>
    <row r="138" spans="1:10" ht="48.75" customHeight="1">
      <c r="A138" s="165" t="s">
        <v>121</v>
      </c>
      <c r="B138" s="165" t="s">
        <v>121</v>
      </c>
      <c r="C138" s="165" t="s">
        <v>121</v>
      </c>
      <c r="D138" s="165" t="s">
        <v>121</v>
      </c>
      <c r="E138" s="165" t="s">
        <v>121</v>
      </c>
      <c r="F138" s="165" t="s">
        <v>121</v>
      </c>
      <c r="G138" s="48" t="s">
        <v>327</v>
      </c>
      <c r="H138" s="47">
        <v>70000</v>
      </c>
    </row>
    <row r="139" spans="1:10" s="118" customFormat="1" ht="21" customHeight="1">
      <c r="A139" s="164" t="s">
        <v>122</v>
      </c>
      <c r="B139" s="164" t="s">
        <v>122</v>
      </c>
      <c r="C139" s="164" t="s">
        <v>122</v>
      </c>
      <c r="D139" s="164" t="s">
        <v>122</v>
      </c>
      <c r="E139" s="164" t="s">
        <v>122</v>
      </c>
      <c r="F139" s="164" t="s">
        <v>122</v>
      </c>
      <c r="G139" s="116">
        <v>222</v>
      </c>
      <c r="H139" s="117">
        <f>H140</f>
        <v>1000</v>
      </c>
    </row>
    <row r="140" spans="1:10" ht="65.25" customHeight="1">
      <c r="A140" s="165" t="s">
        <v>377</v>
      </c>
      <c r="B140" s="165" t="s">
        <v>123</v>
      </c>
      <c r="C140" s="165" t="s">
        <v>123</v>
      </c>
      <c r="D140" s="165" t="s">
        <v>123</v>
      </c>
      <c r="E140" s="165" t="s">
        <v>123</v>
      </c>
      <c r="F140" s="165" t="s">
        <v>123</v>
      </c>
      <c r="G140" s="49" t="s">
        <v>124</v>
      </c>
      <c r="H140" s="50">
        <v>1000</v>
      </c>
    </row>
    <row r="141" spans="1:10" s="118" customFormat="1">
      <c r="A141" s="164" t="s">
        <v>125</v>
      </c>
      <c r="B141" s="164" t="s">
        <v>125</v>
      </c>
      <c r="C141" s="164" t="s">
        <v>125</v>
      </c>
      <c r="D141" s="164" t="s">
        <v>125</v>
      </c>
      <c r="E141" s="164" t="s">
        <v>125</v>
      </c>
      <c r="F141" s="164" t="s">
        <v>125</v>
      </c>
      <c r="G141" s="116">
        <v>223</v>
      </c>
      <c r="H141" s="117">
        <f>SUM(H142:H145)</f>
        <v>1094073.74</v>
      </c>
    </row>
    <row r="142" spans="1:10" ht="39.75" customHeight="1">
      <c r="A142" s="165" t="s">
        <v>126</v>
      </c>
      <c r="B142" s="165" t="s">
        <v>126</v>
      </c>
      <c r="C142" s="165" t="s">
        <v>126</v>
      </c>
      <c r="D142" s="165" t="s">
        <v>126</v>
      </c>
      <c r="E142" s="165" t="s">
        <v>126</v>
      </c>
      <c r="F142" s="165" t="s">
        <v>126</v>
      </c>
      <c r="G142" s="49" t="s">
        <v>127</v>
      </c>
      <c r="H142" s="50">
        <v>35071.4</v>
      </c>
    </row>
    <row r="143" spans="1:10" ht="39.75" customHeight="1">
      <c r="A143" s="165" t="s">
        <v>128</v>
      </c>
      <c r="B143" s="165" t="s">
        <v>128</v>
      </c>
      <c r="C143" s="165" t="s">
        <v>128</v>
      </c>
      <c r="D143" s="165" t="s">
        <v>128</v>
      </c>
      <c r="E143" s="165" t="s">
        <v>128</v>
      </c>
      <c r="F143" s="165" t="s">
        <v>128</v>
      </c>
      <c r="G143" s="49" t="s">
        <v>129</v>
      </c>
      <c r="H143" s="50">
        <v>85289.17</v>
      </c>
    </row>
    <row r="144" spans="1:10" ht="39.75" customHeight="1">
      <c r="A144" s="165" t="s">
        <v>130</v>
      </c>
      <c r="B144" s="165" t="s">
        <v>130</v>
      </c>
      <c r="C144" s="165" t="s">
        <v>130</v>
      </c>
      <c r="D144" s="165" t="s">
        <v>130</v>
      </c>
      <c r="E144" s="165" t="s">
        <v>130</v>
      </c>
      <c r="F144" s="165" t="s">
        <v>130</v>
      </c>
      <c r="G144" s="49" t="s">
        <v>131</v>
      </c>
      <c r="H144" s="50">
        <v>14981.03</v>
      </c>
    </row>
    <row r="145" spans="1:8" ht="39.75" customHeight="1">
      <c r="A145" s="165" t="s">
        <v>132</v>
      </c>
      <c r="B145" s="165" t="s">
        <v>132</v>
      </c>
      <c r="C145" s="165" t="s">
        <v>132</v>
      </c>
      <c r="D145" s="165" t="s">
        <v>132</v>
      </c>
      <c r="E145" s="165" t="s">
        <v>132</v>
      </c>
      <c r="F145" s="165" t="s">
        <v>132</v>
      </c>
      <c r="G145" s="49" t="s">
        <v>133</v>
      </c>
      <c r="H145" s="50">
        <v>958732.14</v>
      </c>
    </row>
    <row r="146" spans="1:8">
      <c r="A146" s="160" t="s">
        <v>134</v>
      </c>
      <c r="B146" s="160" t="s">
        <v>134</v>
      </c>
      <c r="C146" s="160" t="s">
        <v>134</v>
      </c>
      <c r="D146" s="160" t="s">
        <v>134</v>
      </c>
      <c r="E146" s="160" t="s">
        <v>134</v>
      </c>
      <c r="F146" s="160" t="s">
        <v>134</v>
      </c>
      <c r="G146" s="48">
        <v>224</v>
      </c>
      <c r="H146" s="47"/>
    </row>
    <row r="147" spans="1:8" s="118" customFormat="1">
      <c r="A147" s="164" t="s">
        <v>135</v>
      </c>
      <c r="B147" s="164" t="s">
        <v>135</v>
      </c>
      <c r="C147" s="164" t="s">
        <v>135</v>
      </c>
      <c r="D147" s="164" t="s">
        <v>135</v>
      </c>
      <c r="E147" s="164" t="s">
        <v>135</v>
      </c>
      <c r="F147" s="164" t="s">
        <v>135</v>
      </c>
      <c r="G147" s="116">
        <v>225</v>
      </c>
      <c r="H147" s="117">
        <f>SUM(H148:H157)</f>
        <v>194162.94</v>
      </c>
    </row>
    <row r="148" spans="1:8" ht="41.25" customHeight="1">
      <c r="A148" s="165" t="s">
        <v>136</v>
      </c>
      <c r="B148" s="165" t="s">
        <v>136</v>
      </c>
      <c r="C148" s="165" t="s">
        <v>136</v>
      </c>
      <c r="D148" s="165" t="s">
        <v>136</v>
      </c>
      <c r="E148" s="165" t="s">
        <v>136</v>
      </c>
      <c r="F148" s="165" t="s">
        <v>136</v>
      </c>
      <c r="G148" s="49" t="s">
        <v>137</v>
      </c>
      <c r="H148" s="50">
        <v>39382.559999999998</v>
      </c>
    </row>
    <row r="149" spans="1:8" ht="41.25" customHeight="1">
      <c r="A149" s="165" t="s">
        <v>138</v>
      </c>
      <c r="B149" s="165" t="s">
        <v>138</v>
      </c>
      <c r="C149" s="165" t="s">
        <v>138</v>
      </c>
      <c r="D149" s="165" t="s">
        <v>138</v>
      </c>
      <c r="E149" s="165" t="s">
        <v>138</v>
      </c>
      <c r="F149" s="165" t="s">
        <v>138</v>
      </c>
      <c r="G149" s="49" t="s">
        <v>139</v>
      </c>
      <c r="H149" s="50">
        <v>2280.38</v>
      </c>
    </row>
    <row r="150" spans="1:8" ht="41.25" customHeight="1">
      <c r="A150" s="165" t="s">
        <v>140</v>
      </c>
      <c r="B150" s="165" t="s">
        <v>140</v>
      </c>
      <c r="C150" s="165" t="s">
        <v>140</v>
      </c>
      <c r="D150" s="165" t="s">
        <v>140</v>
      </c>
      <c r="E150" s="165" t="s">
        <v>140</v>
      </c>
      <c r="F150" s="165" t="s">
        <v>140</v>
      </c>
      <c r="G150" s="49" t="s">
        <v>141</v>
      </c>
      <c r="H150" s="50">
        <v>24000</v>
      </c>
    </row>
    <row r="151" spans="1:8" ht="41.25" customHeight="1">
      <c r="A151" s="165" t="s">
        <v>142</v>
      </c>
      <c r="B151" s="165" t="s">
        <v>142</v>
      </c>
      <c r="C151" s="165" t="s">
        <v>142</v>
      </c>
      <c r="D151" s="165" t="s">
        <v>142</v>
      </c>
      <c r="E151" s="165" t="s">
        <v>142</v>
      </c>
      <c r="F151" s="165" t="s">
        <v>142</v>
      </c>
      <c r="G151" s="49" t="s">
        <v>143</v>
      </c>
      <c r="H151" s="50">
        <v>25000</v>
      </c>
    </row>
    <row r="152" spans="1:8" ht="79.5" customHeight="1">
      <c r="A152" s="165" t="s">
        <v>328</v>
      </c>
      <c r="B152" s="165" t="s">
        <v>144</v>
      </c>
      <c r="C152" s="165" t="s">
        <v>144</v>
      </c>
      <c r="D152" s="165" t="s">
        <v>144</v>
      </c>
      <c r="E152" s="165" t="s">
        <v>144</v>
      </c>
      <c r="F152" s="165" t="s">
        <v>144</v>
      </c>
      <c r="G152" s="49" t="s">
        <v>342</v>
      </c>
      <c r="H152" s="50">
        <v>30000</v>
      </c>
    </row>
    <row r="153" spans="1:8" ht="41.25" customHeight="1">
      <c r="A153" s="165" t="s">
        <v>329</v>
      </c>
      <c r="B153" s="165" t="s">
        <v>145</v>
      </c>
      <c r="C153" s="165" t="s">
        <v>145</v>
      </c>
      <c r="D153" s="165" t="s">
        <v>145</v>
      </c>
      <c r="E153" s="165" t="s">
        <v>145</v>
      </c>
      <c r="F153" s="165" t="s">
        <v>145</v>
      </c>
      <c r="G153" s="49" t="s">
        <v>343</v>
      </c>
      <c r="H153" s="50">
        <v>6000</v>
      </c>
    </row>
    <row r="154" spans="1:8" ht="41.25" customHeight="1">
      <c r="A154" s="165" t="s">
        <v>330</v>
      </c>
      <c r="B154" s="165" t="s">
        <v>145</v>
      </c>
      <c r="C154" s="165" t="s">
        <v>145</v>
      </c>
      <c r="D154" s="165" t="s">
        <v>145</v>
      </c>
      <c r="E154" s="165" t="s">
        <v>145</v>
      </c>
      <c r="F154" s="165" t="s">
        <v>145</v>
      </c>
      <c r="G154" s="49" t="s">
        <v>344</v>
      </c>
      <c r="H154" s="50">
        <v>10000</v>
      </c>
    </row>
    <row r="155" spans="1:8" ht="41.25" customHeight="1">
      <c r="A155" s="165" t="s">
        <v>331</v>
      </c>
      <c r="B155" s="165" t="s">
        <v>145</v>
      </c>
      <c r="C155" s="165" t="s">
        <v>145</v>
      </c>
      <c r="D155" s="165" t="s">
        <v>145</v>
      </c>
      <c r="E155" s="165" t="s">
        <v>145</v>
      </c>
      <c r="F155" s="165" t="s">
        <v>145</v>
      </c>
      <c r="G155" s="49" t="s">
        <v>345</v>
      </c>
      <c r="H155" s="50">
        <v>30000</v>
      </c>
    </row>
    <row r="156" spans="1:8" ht="41.25" customHeight="1">
      <c r="A156" s="165" t="s">
        <v>332</v>
      </c>
      <c r="B156" s="165" t="s">
        <v>145</v>
      </c>
      <c r="C156" s="165" t="s">
        <v>145</v>
      </c>
      <c r="D156" s="165" t="s">
        <v>145</v>
      </c>
      <c r="E156" s="165" t="s">
        <v>145</v>
      </c>
      <c r="F156" s="165" t="s">
        <v>145</v>
      </c>
      <c r="G156" s="49" t="s">
        <v>346</v>
      </c>
      <c r="H156" s="50">
        <v>3500</v>
      </c>
    </row>
    <row r="157" spans="1:8" ht="59.25" customHeight="1">
      <c r="A157" s="165" t="s">
        <v>333</v>
      </c>
      <c r="B157" s="165" t="s">
        <v>145</v>
      </c>
      <c r="C157" s="165" t="s">
        <v>145</v>
      </c>
      <c r="D157" s="165" t="s">
        <v>145</v>
      </c>
      <c r="E157" s="165" t="s">
        <v>145</v>
      </c>
      <c r="F157" s="165" t="s">
        <v>145</v>
      </c>
      <c r="G157" s="49" t="s">
        <v>347</v>
      </c>
      <c r="H157" s="50">
        <v>24000</v>
      </c>
    </row>
    <row r="158" spans="1:8" s="118" customFormat="1">
      <c r="A158" s="164" t="s">
        <v>146</v>
      </c>
      <c r="B158" s="164" t="s">
        <v>146</v>
      </c>
      <c r="C158" s="164" t="s">
        <v>146</v>
      </c>
      <c r="D158" s="164" t="s">
        <v>146</v>
      </c>
      <c r="E158" s="164" t="s">
        <v>146</v>
      </c>
      <c r="F158" s="164" t="s">
        <v>146</v>
      </c>
      <c r="G158" s="116">
        <v>226</v>
      </c>
      <c r="H158" s="117">
        <f>SUM(H159:H168)</f>
        <v>240000</v>
      </c>
    </row>
    <row r="159" spans="1:8" ht="38.25" customHeight="1">
      <c r="A159" s="165" t="s">
        <v>334</v>
      </c>
      <c r="B159" s="165" t="s">
        <v>147</v>
      </c>
      <c r="C159" s="165" t="s">
        <v>147</v>
      </c>
      <c r="D159" s="165" t="s">
        <v>147</v>
      </c>
      <c r="E159" s="165" t="s">
        <v>147</v>
      </c>
      <c r="F159" s="165" t="s">
        <v>147</v>
      </c>
      <c r="G159" s="49" t="s">
        <v>148</v>
      </c>
      <c r="H159" s="50">
        <v>82000</v>
      </c>
    </row>
    <row r="160" spans="1:8" ht="43.5" customHeight="1">
      <c r="A160" s="165" t="s">
        <v>149</v>
      </c>
      <c r="B160" s="165" t="s">
        <v>149</v>
      </c>
      <c r="C160" s="165" t="s">
        <v>149</v>
      </c>
      <c r="D160" s="165" t="s">
        <v>149</v>
      </c>
      <c r="E160" s="165" t="s">
        <v>149</v>
      </c>
      <c r="F160" s="165" t="s">
        <v>149</v>
      </c>
      <c r="G160" s="49" t="s">
        <v>150</v>
      </c>
      <c r="H160" s="50">
        <v>18000</v>
      </c>
    </row>
    <row r="161" spans="1:8" ht="43.5" customHeight="1">
      <c r="A161" s="165" t="s">
        <v>151</v>
      </c>
      <c r="B161" s="165" t="s">
        <v>151</v>
      </c>
      <c r="C161" s="165" t="s">
        <v>151</v>
      </c>
      <c r="D161" s="165" t="s">
        <v>151</v>
      </c>
      <c r="E161" s="165" t="s">
        <v>151</v>
      </c>
      <c r="F161" s="165" t="s">
        <v>151</v>
      </c>
      <c r="G161" s="49" t="s">
        <v>152</v>
      </c>
      <c r="H161" s="50">
        <v>35000</v>
      </c>
    </row>
    <row r="162" spans="1:8" ht="43.5" customHeight="1">
      <c r="A162" s="165" t="s">
        <v>335</v>
      </c>
      <c r="B162" s="165" t="s">
        <v>153</v>
      </c>
      <c r="C162" s="165" t="s">
        <v>153</v>
      </c>
      <c r="D162" s="165" t="s">
        <v>153</v>
      </c>
      <c r="E162" s="165" t="s">
        <v>153</v>
      </c>
      <c r="F162" s="165" t="s">
        <v>153</v>
      </c>
      <c r="G162" s="49" t="s">
        <v>154</v>
      </c>
      <c r="H162" s="50">
        <v>20000</v>
      </c>
    </row>
    <row r="163" spans="1:8" ht="43.5" customHeight="1">
      <c r="A163" s="165" t="s">
        <v>337</v>
      </c>
      <c r="B163" s="165" t="s">
        <v>155</v>
      </c>
      <c r="C163" s="165" t="s">
        <v>155</v>
      </c>
      <c r="D163" s="165" t="s">
        <v>155</v>
      </c>
      <c r="E163" s="165" t="s">
        <v>155</v>
      </c>
      <c r="F163" s="165" t="s">
        <v>155</v>
      </c>
      <c r="G163" s="49" t="s">
        <v>156</v>
      </c>
      <c r="H163" s="50">
        <v>25000</v>
      </c>
    </row>
    <row r="164" spans="1:8" ht="45.75" customHeight="1">
      <c r="A164" s="165" t="s">
        <v>338</v>
      </c>
      <c r="B164" s="165" t="s">
        <v>157</v>
      </c>
      <c r="C164" s="165" t="s">
        <v>157</v>
      </c>
      <c r="D164" s="165" t="s">
        <v>157</v>
      </c>
      <c r="E164" s="165" t="s">
        <v>157</v>
      </c>
      <c r="F164" s="165" t="s">
        <v>157</v>
      </c>
      <c r="G164" s="49" t="s">
        <v>348</v>
      </c>
      <c r="H164" s="50">
        <v>8000</v>
      </c>
    </row>
    <row r="165" spans="1:8" ht="42.75" customHeight="1">
      <c r="A165" s="165" t="s">
        <v>339</v>
      </c>
      <c r="B165" s="165" t="s">
        <v>158</v>
      </c>
      <c r="C165" s="165" t="s">
        <v>158</v>
      </c>
      <c r="D165" s="165" t="s">
        <v>158</v>
      </c>
      <c r="E165" s="165" t="s">
        <v>158</v>
      </c>
      <c r="F165" s="165" t="s">
        <v>158</v>
      </c>
      <c r="G165" s="49" t="s">
        <v>349</v>
      </c>
      <c r="H165" s="50">
        <v>18000</v>
      </c>
    </row>
    <row r="166" spans="1:8" ht="43.5" customHeight="1">
      <c r="A166" s="165" t="s">
        <v>378</v>
      </c>
      <c r="B166" s="165" t="s">
        <v>159</v>
      </c>
      <c r="C166" s="165" t="s">
        <v>159</v>
      </c>
      <c r="D166" s="165" t="s">
        <v>159</v>
      </c>
      <c r="E166" s="165" t="s">
        <v>159</v>
      </c>
      <c r="F166" s="165" t="s">
        <v>159</v>
      </c>
      <c r="G166" s="49" t="s">
        <v>350</v>
      </c>
      <c r="H166" s="50">
        <v>3000</v>
      </c>
    </row>
    <row r="167" spans="1:8" ht="63" customHeight="1">
      <c r="A167" s="165" t="s">
        <v>340</v>
      </c>
      <c r="B167" s="165" t="s">
        <v>160</v>
      </c>
      <c r="C167" s="165" t="s">
        <v>160</v>
      </c>
      <c r="D167" s="165" t="s">
        <v>160</v>
      </c>
      <c r="E167" s="165" t="s">
        <v>160</v>
      </c>
      <c r="F167" s="165" t="s">
        <v>160</v>
      </c>
      <c r="G167" s="49" t="s">
        <v>351</v>
      </c>
      <c r="H167" s="50">
        <v>15000</v>
      </c>
    </row>
    <row r="168" spans="1:8" ht="40.5" customHeight="1">
      <c r="A168" s="165" t="s">
        <v>341</v>
      </c>
      <c r="B168" s="165" t="s">
        <v>160</v>
      </c>
      <c r="C168" s="165" t="s">
        <v>160</v>
      </c>
      <c r="D168" s="165" t="s">
        <v>160</v>
      </c>
      <c r="E168" s="165" t="s">
        <v>160</v>
      </c>
      <c r="F168" s="165" t="s">
        <v>160</v>
      </c>
      <c r="G168" s="49" t="s">
        <v>352</v>
      </c>
      <c r="H168" s="50">
        <v>16000</v>
      </c>
    </row>
    <row r="169" spans="1:8">
      <c r="A169" s="160" t="s">
        <v>161</v>
      </c>
      <c r="B169" s="160" t="s">
        <v>161</v>
      </c>
      <c r="C169" s="160" t="s">
        <v>161</v>
      </c>
      <c r="D169" s="160" t="s">
        <v>161</v>
      </c>
      <c r="E169" s="160" t="s">
        <v>161</v>
      </c>
      <c r="F169" s="160" t="s">
        <v>161</v>
      </c>
      <c r="G169" s="48">
        <v>240</v>
      </c>
      <c r="H169" s="50"/>
    </row>
    <row r="170" spans="1:8">
      <c r="A170" s="160" t="s">
        <v>32</v>
      </c>
      <c r="B170" s="160" t="s">
        <v>32</v>
      </c>
      <c r="C170" s="160" t="s">
        <v>32</v>
      </c>
      <c r="D170" s="160" t="s">
        <v>32</v>
      </c>
      <c r="E170" s="160" t="s">
        <v>32</v>
      </c>
      <c r="F170" s="160" t="s">
        <v>32</v>
      </c>
      <c r="G170" s="48"/>
      <c r="H170" s="47"/>
    </row>
    <row r="171" spans="1:8">
      <c r="A171" s="160" t="s">
        <v>162</v>
      </c>
      <c r="B171" s="160" t="s">
        <v>162</v>
      </c>
      <c r="C171" s="160" t="s">
        <v>162</v>
      </c>
      <c r="D171" s="160" t="s">
        <v>162</v>
      </c>
      <c r="E171" s="160" t="s">
        <v>162</v>
      </c>
      <c r="F171" s="160" t="s">
        <v>162</v>
      </c>
      <c r="G171" s="48">
        <v>241</v>
      </c>
      <c r="H171" s="47"/>
    </row>
    <row r="172" spans="1:8">
      <c r="A172" s="160" t="s">
        <v>163</v>
      </c>
      <c r="B172" s="160" t="s">
        <v>163</v>
      </c>
      <c r="C172" s="160" t="s">
        <v>163</v>
      </c>
      <c r="D172" s="160" t="s">
        <v>163</v>
      </c>
      <c r="E172" s="160" t="s">
        <v>163</v>
      </c>
      <c r="F172" s="160" t="s">
        <v>163</v>
      </c>
      <c r="G172" s="48">
        <v>260</v>
      </c>
      <c r="H172" s="47"/>
    </row>
    <row r="173" spans="1:8">
      <c r="A173" s="160" t="s">
        <v>32</v>
      </c>
      <c r="B173" s="160" t="s">
        <v>32</v>
      </c>
      <c r="C173" s="160" t="s">
        <v>32</v>
      </c>
      <c r="D173" s="160" t="s">
        <v>32</v>
      </c>
      <c r="E173" s="160" t="s">
        <v>32</v>
      </c>
      <c r="F173" s="160" t="s">
        <v>32</v>
      </c>
      <c r="G173" s="48"/>
      <c r="H173" s="47"/>
    </row>
    <row r="174" spans="1:8">
      <c r="A174" s="160" t="s">
        <v>164</v>
      </c>
      <c r="B174" s="160" t="s">
        <v>164</v>
      </c>
      <c r="C174" s="160" t="s">
        <v>164</v>
      </c>
      <c r="D174" s="160" t="s">
        <v>164</v>
      </c>
      <c r="E174" s="160" t="s">
        <v>164</v>
      </c>
      <c r="F174" s="160" t="s">
        <v>164</v>
      </c>
      <c r="G174" s="48">
        <v>262</v>
      </c>
      <c r="H174" s="47"/>
    </row>
    <row r="175" spans="1:8">
      <c r="A175" s="160" t="s">
        <v>165</v>
      </c>
      <c r="B175" s="160" t="s">
        <v>165</v>
      </c>
      <c r="C175" s="160" t="s">
        <v>165</v>
      </c>
      <c r="D175" s="160" t="s">
        <v>165</v>
      </c>
      <c r="E175" s="160" t="s">
        <v>165</v>
      </c>
      <c r="F175" s="160" t="s">
        <v>165</v>
      </c>
      <c r="G175" s="48">
        <v>263</v>
      </c>
      <c r="H175" s="47"/>
    </row>
    <row r="176" spans="1:8" s="118" customFormat="1">
      <c r="A176" s="164" t="s">
        <v>166</v>
      </c>
      <c r="B176" s="164" t="s">
        <v>166</v>
      </c>
      <c r="C176" s="164" t="s">
        <v>166</v>
      </c>
      <c r="D176" s="164" t="s">
        <v>166</v>
      </c>
      <c r="E176" s="164" t="s">
        <v>166</v>
      </c>
      <c r="F176" s="164" t="s">
        <v>166</v>
      </c>
      <c r="G176" s="116">
        <v>290</v>
      </c>
      <c r="H176" s="117">
        <f>SUM(H177:H180)</f>
        <v>67000</v>
      </c>
    </row>
    <row r="177" spans="1:8" ht="41.25" customHeight="1">
      <c r="A177" s="165" t="s">
        <v>167</v>
      </c>
      <c r="B177" s="165" t="s">
        <v>167</v>
      </c>
      <c r="C177" s="165" t="s">
        <v>167</v>
      </c>
      <c r="D177" s="165" t="s">
        <v>167</v>
      </c>
      <c r="E177" s="165" t="s">
        <v>167</v>
      </c>
      <c r="F177" s="165" t="s">
        <v>167</v>
      </c>
      <c r="G177" s="49" t="s">
        <v>168</v>
      </c>
      <c r="H177" s="50">
        <v>2000</v>
      </c>
    </row>
    <row r="178" spans="1:8" ht="56.25" customHeight="1">
      <c r="A178" s="165" t="s">
        <v>356</v>
      </c>
      <c r="B178" s="165" t="s">
        <v>169</v>
      </c>
      <c r="C178" s="165" t="s">
        <v>169</v>
      </c>
      <c r="D178" s="165" t="s">
        <v>169</v>
      </c>
      <c r="E178" s="165" t="s">
        <v>169</v>
      </c>
      <c r="F178" s="165" t="s">
        <v>169</v>
      </c>
      <c r="G178" s="49" t="s">
        <v>353</v>
      </c>
      <c r="H178" s="50">
        <v>50000</v>
      </c>
    </row>
    <row r="179" spans="1:8" ht="43.5" customHeight="1">
      <c r="A179" s="165" t="s">
        <v>357</v>
      </c>
      <c r="B179" s="165" t="s">
        <v>170</v>
      </c>
      <c r="C179" s="165" t="s">
        <v>170</v>
      </c>
      <c r="D179" s="165" t="s">
        <v>170</v>
      </c>
      <c r="E179" s="165" t="s">
        <v>170</v>
      </c>
      <c r="F179" s="165" t="s">
        <v>170</v>
      </c>
      <c r="G179" s="49" t="s">
        <v>354</v>
      </c>
      <c r="H179" s="50">
        <v>5000</v>
      </c>
    </row>
    <row r="180" spans="1:8" ht="57.75" customHeight="1">
      <c r="A180" s="165" t="s">
        <v>358</v>
      </c>
      <c r="B180" s="165" t="s">
        <v>171</v>
      </c>
      <c r="C180" s="165" t="s">
        <v>171</v>
      </c>
      <c r="D180" s="165" t="s">
        <v>171</v>
      </c>
      <c r="E180" s="165" t="s">
        <v>171</v>
      </c>
      <c r="F180" s="165" t="s">
        <v>171</v>
      </c>
      <c r="G180" s="49" t="s">
        <v>355</v>
      </c>
      <c r="H180" s="50">
        <v>10000</v>
      </c>
    </row>
    <row r="181" spans="1:8">
      <c r="A181" s="160" t="s">
        <v>172</v>
      </c>
      <c r="B181" s="160" t="s">
        <v>172</v>
      </c>
      <c r="C181" s="160" t="s">
        <v>172</v>
      </c>
      <c r="D181" s="160" t="s">
        <v>172</v>
      </c>
      <c r="E181" s="160" t="s">
        <v>172</v>
      </c>
      <c r="F181" s="160" t="s">
        <v>172</v>
      </c>
      <c r="G181" s="48">
        <v>300</v>
      </c>
      <c r="H181" s="51">
        <f>H183+H189</f>
        <v>631641.98</v>
      </c>
    </row>
    <row r="182" spans="1:8">
      <c r="A182" s="160" t="s">
        <v>32</v>
      </c>
      <c r="B182" s="160" t="s">
        <v>32</v>
      </c>
      <c r="C182" s="160" t="s">
        <v>32</v>
      </c>
      <c r="D182" s="160" t="s">
        <v>32</v>
      </c>
      <c r="E182" s="160" t="s">
        <v>32</v>
      </c>
      <c r="F182" s="160" t="s">
        <v>32</v>
      </c>
      <c r="G182" s="48"/>
      <c r="H182" s="47"/>
    </row>
    <row r="183" spans="1:8" hidden="1">
      <c r="A183" s="160" t="s">
        <v>173</v>
      </c>
      <c r="B183" s="160" t="s">
        <v>173</v>
      </c>
      <c r="C183" s="160" t="s">
        <v>173</v>
      </c>
      <c r="D183" s="160" t="s">
        <v>173</v>
      </c>
      <c r="E183" s="160" t="s">
        <v>173</v>
      </c>
      <c r="F183" s="160" t="s">
        <v>173</v>
      </c>
      <c r="G183" s="48">
        <v>310</v>
      </c>
      <c r="H183" s="47">
        <f>SUM(H184:H186)</f>
        <v>0</v>
      </c>
    </row>
    <row r="184" spans="1:8" ht="48.75" hidden="1" customHeight="1">
      <c r="A184" s="165" t="s">
        <v>174</v>
      </c>
      <c r="B184" s="165" t="s">
        <v>174</v>
      </c>
      <c r="C184" s="165" t="s">
        <v>174</v>
      </c>
      <c r="D184" s="165" t="s">
        <v>174</v>
      </c>
      <c r="E184" s="165" t="s">
        <v>174</v>
      </c>
      <c r="F184" s="165" t="s">
        <v>174</v>
      </c>
      <c r="G184" s="49" t="s">
        <v>175</v>
      </c>
      <c r="H184" s="47"/>
    </row>
    <row r="185" spans="1:8" ht="48.75" hidden="1" customHeight="1">
      <c r="A185" s="165" t="s">
        <v>176</v>
      </c>
      <c r="B185" s="165" t="s">
        <v>176</v>
      </c>
      <c r="C185" s="165" t="s">
        <v>176</v>
      </c>
      <c r="D185" s="165" t="s">
        <v>176</v>
      </c>
      <c r="E185" s="165" t="s">
        <v>176</v>
      </c>
      <c r="F185" s="165" t="s">
        <v>176</v>
      </c>
      <c r="G185" s="49" t="s">
        <v>177</v>
      </c>
      <c r="H185" s="47"/>
    </row>
    <row r="186" spans="1:8" ht="75" hidden="1" customHeight="1">
      <c r="A186" s="165" t="s">
        <v>178</v>
      </c>
      <c r="B186" s="165" t="s">
        <v>178</v>
      </c>
      <c r="C186" s="165" t="s">
        <v>178</v>
      </c>
      <c r="D186" s="165" t="s">
        <v>178</v>
      </c>
      <c r="E186" s="165" t="s">
        <v>178</v>
      </c>
      <c r="F186" s="165" t="s">
        <v>178</v>
      </c>
      <c r="G186" s="49" t="s">
        <v>179</v>
      </c>
      <c r="H186" s="47"/>
    </row>
    <row r="187" spans="1:8" hidden="1">
      <c r="A187" s="160" t="s">
        <v>180</v>
      </c>
      <c r="B187" s="160" t="s">
        <v>180</v>
      </c>
      <c r="C187" s="160" t="s">
        <v>180</v>
      </c>
      <c r="D187" s="160" t="s">
        <v>180</v>
      </c>
      <c r="E187" s="160" t="s">
        <v>180</v>
      </c>
      <c r="F187" s="160" t="s">
        <v>180</v>
      </c>
      <c r="G187" s="48">
        <v>320</v>
      </c>
      <c r="H187" s="47"/>
    </row>
    <row r="188" spans="1:8" hidden="1">
      <c r="A188" s="160" t="s">
        <v>181</v>
      </c>
      <c r="B188" s="160" t="s">
        <v>181</v>
      </c>
      <c r="C188" s="160" t="s">
        <v>181</v>
      </c>
      <c r="D188" s="160" t="s">
        <v>181</v>
      </c>
      <c r="E188" s="160" t="s">
        <v>181</v>
      </c>
      <c r="F188" s="160" t="s">
        <v>181</v>
      </c>
      <c r="G188" s="48">
        <v>330</v>
      </c>
      <c r="H188" s="47"/>
    </row>
    <row r="189" spans="1:8" s="118" customFormat="1">
      <c r="A189" s="164" t="s">
        <v>182</v>
      </c>
      <c r="B189" s="164" t="s">
        <v>182</v>
      </c>
      <c r="C189" s="164" t="s">
        <v>182</v>
      </c>
      <c r="D189" s="164" t="s">
        <v>182</v>
      </c>
      <c r="E189" s="164" t="s">
        <v>182</v>
      </c>
      <c r="F189" s="164" t="s">
        <v>182</v>
      </c>
      <c r="G189" s="116">
        <v>340</v>
      </c>
      <c r="H189" s="117">
        <f>SUM(H190:H208)</f>
        <v>631641.98</v>
      </c>
    </row>
    <row r="190" spans="1:8" ht="45.75" customHeight="1">
      <c r="A190" s="165" t="s">
        <v>361</v>
      </c>
      <c r="B190" s="165" t="s">
        <v>183</v>
      </c>
      <c r="C190" s="165" t="s">
        <v>183</v>
      </c>
      <c r="D190" s="165" t="s">
        <v>183</v>
      </c>
      <c r="E190" s="165" t="s">
        <v>183</v>
      </c>
      <c r="F190" s="165" t="s">
        <v>183</v>
      </c>
      <c r="G190" s="49" t="s">
        <v>184</v>
      </c>
      <c r="H190" s="50">
        <v>20000</v>
      </c>
    </row>
    <row r="191" spans="1:8" ht="48" customHeight="1">
      <c r="A191" s="165" t="s">
        <v>362</v>
      </c>
      <c r="B191" s="165" t="s">
        <v>185</v>
      </c>
      <c r="C191" s="165" t="s">
        <v>185</v>
      </c>
      <c r="D191" s="165" t="s">
        <v>185</v>
      </c>
      <c r="E191" s="165" t="s">
        <v>185</v>
      </c>
      <c r="F191" s="165" t="s">
        <v>185</v>
      </c>
      <c r="G191" s="49" t="s">
        <v>186</v>
      </c>
      <c r="H191" s="50">
        <v>55192.2</v>
      </c>
    </row>
    <row r="192" spans="1:8" ht="49.5" customHeight="1">
      <c r="A192" s="165" t="s">
        <v>187</v>
      </c>
      <c r="B192" s="165" t="s">
        <v>187</v>
      </c>
      <c r="C192" s="165" t="s">
        <v>187</v>
      </c>
      <c r="D192" s="165" t="s">
        <v>187</v>
      </c>
      <c r="E192" s="165" t="s">
        <v>187</v>
      </c>
      <c r="F192" s="165" t="s">
        <v>187</v>
      </c>
      <c r="G192" s="49" t="s">
        <v>188</v>
      </c>
      <c r="H192" s="50">
        <v>59939.78</v>
      </c>
    </row>
    <row r="193" spans="1:10" ht="63" customHeight="1">
      <c r="A193" s="165" t="s">
        <v>363</v>
      </c>
      <c r="B193" s="165" t="s">
        <v>185</v>
      </c>
      <c r="C193" s="165" t="s">
        <v>185</v>
      </c>
      <c r="D193" s="165" t="s">
        <v>185</v>
      </c>
      <c r="E193" s="165" t="s">
        <v>185</v>
      </c>
      <c r="F193" s="165" t="s">
        <v>185</v>
      </c>
      <c r="G193" s="49" t="s">
        <v>189</v>
      </c>
      <c r="H193" s="50">
        <v>183600</v>
      </c>
    </row>
    <row r="194" spans="1:10" ht="43.5" customHeight="1">
      <c r="A194" s="165" t="s">
        <v>364</v>
      </c>
      <c r="B194" s="165" t="s">
        <v>185</v>
      </c>
      <c r="C194" s="165" t="s">
        <v>185</v>
      </c>
      <c r="D194" s="165" t="s">
        <v>185</v>
      </c>
      <c r="E194" s="165" t="s">
        <v>185</v>
      </c>
      <c r="F194" s="165" t="s">
        <v>185</v>
      </c>
      <c r="G194" s="49" t="s">
        <v>190</v>
      </c>
      <c r="H194" s="50">
        <v>12000</v>
      </c>
    </row>
    <row r="195" spans="1:10" ht="48.75" customHeight="1">
      <c r="A195" s="165" t="s">
        <v>365</v>
      </c>
      <c r="B195" s="165" t="s">
        <v>185</v>
      </c>
      <c r="C195" s="165" t="s">
        <v>185</v>
      </c>
      <c r="D195" s="165" t="s">
        <v>185</v>
      </c>
      <c r="E195" s="165" t="s">
        <v>185</v>
      </c>
      <c r="F195" s="165" t="s">
        <v>185</v>
      </c>
      <c r="G195" s="49" t="s">
        <v>190</v>
      </c>
      <c r="H195" s="50">
        <v>12600</v>
      </c>
    </row>
    <row r="196" spans="1:10" ht="45" customHeight="1">
      <c r="A196" s="165" t="s">
        <v>366</v>
      </c>
      <c r="B196" s="165" t="s">
        <v>185</v>
      </c>
      <c r="C196" s="165" t="s">
        <v>185</v>
      </c>
      <c r="D196" s="165" t="s">
        <v>185</v>
      </c>
      <c r="E196" s="165" t="s">
        <v>185</v>
      </c>
      <c r="F196" s="165" t="s">
        <v>185</v>
      </c>
      <c r="G196" s="49" t="s">
        <v>190</v>
      </c>
      <c r="H196" s="50">
        <v>25000</v>
      </c>
    </row>
    <row r="197" spans="1:10" ht="42" customHeight="1">
      <c r="A197" s="165" t="s">
        <v>367</v>
      </c>
      <c r="B197" s="165" t="s">
        <v>185</v>
      </c>
      <c r="C197" s="165" t="s">
        <v>185</v>
      </c>
      <c r="D197" s="165" t="s">
        <v>185</v>
      </c>
      <c r="E197" s="165" t="s">
        <v>185</v>
      </c>
      <c r="F197" s="165" t="s">
        <v>185</v>
      </c>
      <c r="G197" s="49" t="s">
        <v>190</v>
      </c>
      <c r="H197" s="50">
        <v>3000</v>
      </c>
    </row>
    <row r="198" spans="1:10" ht="46.5" customHeight="1">
      <c r="A198" s="165" t="s">
        <v>185</v>
      </c>
      <c r="B198" s="165" t="s">
        <v>185</v>
      </c>
      <c r="C198" s="165" t="s">
        <v>185</v>
      </c>
      <c r="D198" s="165" t="s">
        <v>185</v>
      </c>
      <c r="E198" s="165" t="s">
        <v>185</v>
      </c>
      <c r="F198" s="165" t="s">
        <v>185</v>
      </c>
      <c r="G198" s="49" t="s">
        <v>190</v>
      </c>
      <c r="H198" s="50">
        <v>20500</v>
      </c>
    </row>
    <row r="199" spans="1:10" ht="48.75" customHeight="1">
      <c r="A199" s="165" t="s">
        <v>368</v>
      </c>
      <c r="B199" s="165" t="s">
        <v>185</v>
      </c>
      <c r="C199" s="165" t="s">
        <v>185</v>
      </c>
      <c r="D199" s="165" t="s">
        <v>185</v>
      </c>
      <c r="E199" s="165" t="s">
        <v>185</v>
      </c>
      <c r="F199" s="165" t="s">
        <v>185</v>
      </c>
      <c r="G199" s="49" t="s">
        <v>190</v>
      </c>
      <c r="H199" s="50">
        <v>5040</v>
      </c>
    </row>
    <row r="200" spans="1:10" ht="49.5" customHeight="1">
      <c r="A200" s="165" t="s">
        <v>360</v>
      </c>
      <c r="B200" s="165" t="s">
        <v>191</v>
      </c>
      <c r="C200" s="165" t="s">
        <v>191</v>
      </c>
      <c r="D200" s="165" t="s">
        <v>191</v>
      </c>
      <c r="E200" s="165" t="s">
        <v>191</v>
      </c>
      <c r="F200" s="165" t="s">
        <v>191</v>
      </c>
      <c r="G200" s="49" t="s">
        <v>192</v>
      </c>
      <c r="H200" s="50">
        <v>40000</v>
      </c>
    </row>
    <row r="201" spans="1:10" ht="59.25" customHeight="1">
      <c r="A201" s="165" t="s">
        <v>371</v>
      </c>
      <c r="B201" s="165" t="s">
        <v>193</v>
      </c>
      <c r="C201" s="165" t="s">
        <v>193</v>
      </c>
      <c r="D201" s="165" t="s">
        <v>193</v>
      </c>
      <c r="E201" s="165" t="s">
        <v>193</v>
      </c>
      <c r="F201" s="165" t="s">
        <v>193</v>
      </c>
      <c r="G201" s="49" t="s">
        <v>194</v>
      </c>
      <c r="H201" s="50">
        <v>960</v>
      </c>
    </row>
    <row r="202" spans="1:10" ht="51" customHeight="1">
      <c r="A202" s="165" t="s">
        <v>372</v>
      </c>
      <c r="B202" s="165" t="s">
        <v>195</v>
      </c>
      <c r="C202" s="165" t="s">
        <v>195</v>
      </c>
      <c r="D202" s="165" t="s">
        <v>195</v>
      </c>
      <c r="E202" s="165" t="s">
        <v>195</v>
      </c>
      <c r="F202" s="165" t="s">
        <v>195</v>
      </c>
      <c r="G202" s="49" t="s">
        <v>196</v>
      </c>
      <c r="H202" s="50">
        <v>1280</v>
      </c>
    </row>
    <row r="203" spans="1:10" ht="51" customHeight="1">
      <c r="A203" s="165" t="s">
        <v>373</v>
      </c>
      <c r="B203" s="165" t="s">
        <v>195</v>
      </c>
      <c r="C203" s="165" t="s">
        <v>195</v>
      </c>
      <c r="D203" s="165" t="s">
        <v>195</v>
      </c>
      <c r="E203" s="165" t="s">
        <v>195</v>
      </c>
      <c r="F203" s="165" t="s">
        <v>195</v>
      </c>
      <c r="G203" s="49" t="s">
        <v>196</v>
      </c>
      <c r="H203" s="50">
        <v>1530</v>
      </c>
    </row>
    <row r="204" spans="1:10" ht="51" customHeight="1">
      <c r="A204" s="165" t="s">
        <v>374</v>
      </c>
      <c r="B204" s="165" t="s">
        <v>195</v>
      </c>
      <c r="C204" s="165" t="s">
        <v>195</v>
      </c>
      <c r="D204" s="165" t="s">
        <v>195</v>
      </c>
      <c r="E204" s="165" t="s">
        <v>195</v>
      </c>
      <c r="F204" s="165" t="s">
        <v>195</v>
      </c>
      <c r="G204" s="49" t="s">
        <v>196</v>
      </c>
      <c r="H204" s="50">
        <v>10000</v>
      </c>
    </row>
    <row r="205" spans="1:10" ht="51" customHeight="1">
      <c r="A205" s="165" t="s">
        <v>370</v>
      </c>
      <c r="B205" s="165" t="s">
        <v>195</v>
      </c>
      <c r="C205" s="165" t="s">
        <v>195</v>
      </c>
      <c r="D205" s="165" t="s">
        <v>195</v>
      </c>
      <c r="E205" s="165" t="s">
        <v>195</v>
      </c>
      <c r="F205" s="165" t="s">
        <v>195</v>
      </c>
      <c r="G205" s="49" t="s">
        <v>196</v>
      </c>
      <c r="H205" s="50">
        <v>1000</v>
      </c>
    </row>
    <row r="206" spans="1:10" ht="62.25" customHeight="1">
      <c r="A206" s="165" t="s">
        <v>369</v>
      </c>
      <c r="B206" s="165" t="s">
        <v>197</v>
      </c>
      <c r="C206" s="165" t="s">
        <v>197</v>
      </c>
      <c r="D206" s="165" t="s">
        <v>197</v>
      </c>
      <c r="E206" s="165" t="s">
        <v>197</v>
      </c>
      <c r="F206" s="165" t="s">
        <v>197</v>
      </c>
      <c r="G206" s="49" t="s">
        <v>198</v>
      </c>
      <c r="H206" s="50">
        <v>20000</v>
      </c>
    </row>
    <row r="207" spans="1:10" s="122" customFormat="1" ht="42" customHeight="1">
      <c r="A207" s="161" t="s">
        <v>375</v>
      </c>
      <c r="B207" s="161" t="s">
        <v>199</v>
      </c>
      <c r="C207" s="161" t="s">
        <v>199</v>
      </c>
      <c r="D207" s="161" t="s">
        <v>199</v>
      </c>
      <c r="E207" s="161" t="s">
        <v>199</v>
      </c>
      <c r="F207" s="161" t="s">
        <v>199</v>
      </c>
      <c r="G207" s="120" t="s">
        <v>200</v>
      </c>
      <c r="H207" s="121">
        <v>140000</v>
      </c>
      <c r="I207" s="128">
        <f>H207</f>
        <v>140000</v>
      </c>
      <c r="J207" s="122">
        <v>612</v>
      </c>
    </row>
    <row r="208" spans="1:10" s="122" customFormat="1" ht="79.5" customHeight="1">
      <c r="A208" s="161" t="s">
        <v>253</v>
      </c>
      <c r="B208" s="161" t="s">
        <v>106</v>
      </c>
      <c r="C208" s="161" t="s">
        <v>106</v>
      </c>
      <c r="D208" s="161" t="s">
        <v>106</v>
      </c>
      <c r="E208" s="161" t="s">
        <v>106</v>
      </c>
      <c r="F208" s="161" t="s">
        <v>106</v>
      </c>
      <c r="G208" s="123" t="s">
        <v>201</v>
      </c>
      <c r="H208" s="121">
        <v>20000</v>
      </c>
      <c r="I208" s="128">
        <f>H208</f>
        <v>20000</v>
      </c>
      <c r="J208" s="122">
        <v>612</v>
      </c>
    </row>
    <row r="209" spans="1:8">
      <c r="A209" s="160" t="s">
        <v>202</v>
      </c>
      <c r="B209" s="160" t="s">
        <v>202</v>
      </c>
      <c r="C209" s="160" t="s">
        <v>202</v>
      </c>
      <c r="D209" s="160" t="s">
        <v>202</v>
      </c>
      <c r="E209" s="160" t="s">
        <v>202</v>
      </c>
      <c r="F209" s="160" t="s">
        <v>202</v>
      </c>
      <c r="G209" s="48">
        <v>500</v>
      </c>
      <c r="H209" s="52"/>
    </row>
    <row r="210" spans="1:8">
      <c r="A210" s="160" t="s">
        <v>32</v>
      </c>
      <c r="B210" s="160" t="s">
        <v>32</v>
      </c>
      <c r="C210" s="160" t="s">
        <v>32</v>
      </c>
      <c r="D210" s="160" t="s">
        <v>32</v>
      </c>
      <c r="E210" s="160" t="s">
        <v>32</v>
      </c>
      <c r="F210" s="160" t="s">
        <v>32</v>
      </c>
      <c r="G210" s="48"/>
      <c r="H210" s="47"/>
    </row>
    <row r="211" spans="1:8">
      <c r="A211" s="160" t="s">
        <v>203</v>
      </c>
      <c r="B211" s="160" t="s">
        <v>203</v>
      </c>
      <c r="C211" s="160" t="s">
        <v>203</v>
      </c>
      <c r="D211" s="160" t="s">
        <v>203</v>
      </c>
      <c r="E211" s="160" t="s">
        <v>203</v>
      </c>
      <c r="F211" s="160" t="s">
        <v>203</v>
      </c>
      <c r="G211" s="48">
        <v>520</v>
      </c>
      <c r="H211" s="47"/>
    </row>
    <row r="212" spans="1:8">
      <c r="A212" s="160" t="s">
        <v>204</v>
      </c>
      <c r="B212" s="160" t="s">
        <v>204</v>
      </c>
      <c r="C212" s="160" t="s">
        <v>204</v>
      </c>
      <c r="D212" s="160" t="s">
        <v>204</v>
      </c>
      <c r="E212" s="160" t="s">
        <v>204</v>
      </c>
      <c r="F212" s="160" t="s">
        <v>204</v>
      </c>
      <c r="G212" s="48">
        <v>530</v>
      </c>
      <c r="H212" s="47"/>
    </row>
    <row r="213" spans="1:8">
      <c r="A213" s="160" t="s">
        <v>110</v>
      </c>
      <c r="B213" s="160" t="s">
        <v>110</v>
      </c>
      <c r="C213" s="160" t="s">
        <v>110</v>
      </c>
      <c r="D213" s="160" t="s">
        <v>110</v>
      </c>
      <c r="E213" s="160" t="s">
        <v>110</v>
      </c>
      <c r="F213" s="160" t="s">
        <v>110</v>
      </c>
      <c r="G213" s="48"/>
      <c r="H213" s="47"/>
    </row>
    <row r="214" spans="1:8">
      <c r="A214" s="163"/>
      <c r="B214" s="163"/>
      <c r="C214" s="163"/>
      <c r="D214" s="163"/>
      <c r="E214" s="163"/>
      <c r="F214" s="163"/>
    </row>
    <row r="215" spans="1:8">
      <c r="A215" s="170" t="s">
        <v>207</v>
      </c>
      <c r="B215" s="170"/>
      <c r="C215" s="170"/>
      <c r="D215" s="170"/>
      <c r="E215" s="170"/>
      <c r="F215" s="170"/>
      <c r="G215" s="170"/>
      <c r="H215" s="170"/>
    </row>
    <row r="216" spans="1:8">
      <c r="A216" s="163"/>
      <c r="B216" s="163"/>
      <c r="C216" s="163"/>
      <c r="D216" s="163"/>
      <c r="E216" s="163"/>
      <c r="F216" s="163"/>
    </row>
    <row r="217" spans="1:8" ht="15.75" customHeight="1">
      <c r="A217" s="172" t="s">
        <v>208</v>
      </c>
      <c r="B217" s="172"/>
      <c r="C217" s="172"/>
      <c r="D217" s="172"/>
      <c r="E217" s="172"/>
      <c r="F217" s="172"/>
      <c r="G217" s="33" t="s">
        <v>108</v>
      </c>
      <c r="H217" s="46">
        <f>H109</f>
        <v>8474100</v>
      </c>
    </row>
    <row r="218" spans="1:8">
      <c r="A218" s="29"/>
      <c r="B218" s="29"/>
      <c r="C218" s="171"/>
      <c r="D218" s="171"/>
      <c r="E218" s="171"/>
      <c r="F218" s="168"/>
      <c r="G218" s="168"/>
      <c r="H218" s="29"/>
    </row>
    <row r="219" spans="1:8" ht="46.5" customHeight="1">
      <c r="A219" s="144" t="s">
        <v>209</v>
      </c>
      <c r="B219" s="144"/>
      <c r="C219" s="144"/>
      <c r="D219" s="144"/>
      <c r="E219" s="155"/>
      <c r="F219" s="155"/>
      <c r="G219" s="169" t="s">
        <v>245</v>
      </c>
      <c r="H219" s="169"/>
    </row>
    <row r="220" spans="1:8">
      <c r="A220" s="144"/>
      <c r="B220" s="144"/>
      <c r="C220" s="144"/>
      <c r="D220" s="29"/>
      <c r="E220" s="168" t="s">
        <v>15</v>
      </c>
      <c r="F220" s="168"/>
      <c r="G220" s="158" t="s">
        <v>16</v>
      </c>
      <c r="H220" s="158"/>
    </row>
    <row r="221" spans="1:8" ht="41.25" customHeight="1">
      <c r="A221" s="144" t="s">
        <v>210</v>
      </c>
      <c r="B221" s="144"/>
      <c r="C221" s="144"/>
      <c r="D221" s="144"/>
      <c r="E221" s="155"/>
      <c r="F221" s="155"/>
      <c r="G221" s="169" t="s">
        <v>8</v>
      </c>
      <c r="H221" s="169"/>
    </row>
    <row r="222" spans="1:8">
      <c r="A222" s="29"/>
      <c r="B222" s="29"/>
      <c r="C222" s="29"/>
      <c r="D222" s="30"/>
      <c r="E222" s="168" t="s">
        <v>15</v>
      </c>
      <c r="F222" s="168"/>
      <c r="G222" s="158" t="s">
        <v>16</v>
      </c>
      <c r="H222" s="158"/>
    </row>
    <row r="223" spans="1:8" ht="23.25" customHeight="1">
      <c r="A223" s="173" t="s">
        <v>211</v>
      </c>
      <c r="B223" s="173"/>
      <c r="C223" s="173"/>
      <c r="D223" s="173"/>
      <c r="E223" s="155"/>
      <c r="F223" s="155"/>
      <c r="G223" s="169" t="s">
        <v>244</v>
      </c>
      <c r="H223" s="169"/>
    </row>
    <row r="224" spans="1:8">
      <c r="A224" s="144" t="s">
        <v>212</v>
      </c>
      <c r="B224" s="144"/>
      <c r="C224" s="29"/>
      <c r="D224" s="30"/>
      <c r="E224" s="168" t="s">
        <v>15</v>
      </c>
      <c r="F224" s="168"/>
      <c r="G224" s="158" t="s">
        <v>16</v>
      </c>
      <c r="H224" s="158"/>
    </row>
  </sheetData>
  <mergeCells count="241">
    <mergeCell ref="A122:F122"/>
    <mergeCell ref="A110:F110"/>
    <mergeCell ref="A207:F207"/>
    <mergeCell ref="A203:F203"/>
    <mergeCell ref="A208:F208"/>
    <mergeCell ref="A209:F209"/>
    <mergeCell ref="A206:F206"/>
    <mergeCell ref="A205:F205"/>
    <mergeCell ref="A176:F176"/>
    <mergeCell ref="A178:F178"/>
    <mergeCell ref="A159:F159"/>
    <mergeCell ref="A154:F154"/>
    <mergeCell ref="A136:F136"/>
    <mergeCell ref="A129:F129"/>
    <mergeCell ref="A163:F163"/>
    <mergeCell ref="A152:F152"/>
    <mergeCell ref="A153:F153"/>
    <mergeCell ref="A124:F124"/>
    <mergeCell ref="A132:F132"/>
    <mergeCell ref="A139:F139"/>
    <mergeCell ref="A133:F133"/>
    <mergeCell ref="A134:F134"/>
    <mergeCell ref="A137:F137"/>
    <mergeCell ref="A138:F138"/>
    <mergeCell ref="A20:C20"/>
    <mergeCell ref="F21:G21"/>
    <mergeCell ref="A22:H22"/>
    <mergeCell ref="A33:G33"/>
    <mergeCell ref="A24:H24"/>
    <mergeCell ref="D20:G20"/>
    <mergeCell ref="A26:H26"/>
    <mergeCell ref="A31:G31"/>
    <mergeCell ref="A28:H28"/>
    <mergeCell ref="A29:H29"/>
    <mergeCell ref="A34:G34"/>
    <mergeCell ref="F23:G23"/>
    <mergeCell ref="A40:G40"/>
    <mergeCell ref="A197:F197"/>
    <mergeCell ref="A36:G36"/>
    <mergeCell ref="A61:G61"/>
    <mergeCell ref="A53:G53"/>
    <mergeCell ref="A54:G54"/>
    <mergeCell ref="A58:G58"/>
    <mergeCell ref="A56:G56"/>
    <mergeCell ref="A41:G41"/>
    <mergeCell ref="A59:G59"/>
    <mergeCell ref="A42:G42"/>
    <mergeCell ref="A46:G46"/>
    <mergeCell ref="A47:G47"/>
    <mergeCell ref="A45:G45"/>
    <mergeCell ref="A57:G57"/>
    <mergeCell ref="A179:F179"/>
    <mergeCell ref="A180:F180"/>
    <mergeCell ref="A181:F181"/>
    <mergeCell ref="A50:G50"/>
    <mergeCell ref="A157:F157"/>
    <mergeCell ref="A140:F140"/>
    <mergeCell ref="A141:F141"/>
    <mergeCell ref="A142:F142"/>
    <mergeCell ref="A145:F145"/>
    <mergeCell ref="A144:F144"/>
    <mergeCell ref="G224:H224"/>
    <mergeCell ref="A224:B224"/>
    <mergeCell ref="E224:F224"/>
    <mergeCell ref="G222:H222"/>
    <mergeCell ref="A223:D223"/>
    <mergeCell ref="E223:F223"/>
    <mergeCell ref="E222:F222"/>
    <mergeCell ref="G223:H223"/>
    <mergeCell ref="A190:F190"/>
    <mergeCell ref="A182:F182"/>
    <mergeCell ref="A189:F189"/>
    <mergeCell ref="A187:F187"/>
    <mergeCell ref="A188:F188"/>
    <mergeCell ref="A184:F184"/>
    <mergeCell ref="A185:F185"/>
    <mergeCell ref="A210:F210"/>
    <mergeCell ref="A219:D219"/>
    <mergeCell ref="A212:F212"/>
    <mergeCell ref="A216:F216"/>
    <mergeCell ref="G219:H219"/>
    <mergeCell ref="A215:H215"/>
    <mergeCell ref="C218:E218"/>
    <mergeCell ref="A217:F217"/>
    <mergeCell ref="A211:F211"/>
    <mergeCell ref="F218:G218"/>
    <mergeCell ref="A220:C220"/>
    <mergeCell ref="E219:F219"/>
    <mergeCell ref="A213:F213"/>
    <mergeCell ref="A214:F214"/>
    <mergeCell ref="G221:H221"/>
    <mergeCell ref="E220:F220"/>
    <mergeCell ref="G220:H220"/>
    <mergeCell ref="A221:D221"/>
    <mergeCell ref="E221:F221"/>
    <mergeCell ref="A201:F201"/>
    <mergeCell ref="A200:F200"/>
    <mergeCell ref="A204:F204"/>
    <mergeCell ref="A158:F158"/>
    <mergeCell ref="A161:F161"/>
    <mergeCell ref="A162:F162"/>
    <mergeCell ref="A183:F183"/>
    <mergeCell ref="A160:F160"/>
    <mergeCell ref="A195:F195"/>
    <mergeCell ref="A191:F191"/>
    <mergeCell ref="A150:F150"/>
    <mergeCell ref="A146:F146"/>
    <mergeCell ref="A147:F147"/>
    <mergeCell ref="A148:F148"/>
    <mergeCell ref="A151:F151"/>
    <mergeCell ref="A149:F149"/>
    <mergeCell ref="A114:F114"/>
    <mergeCell ref="A115:F115"/>
    <mergeCell ref="A177:F177"/>
    <mergeCell ref="A175:F175"/>
    <mergeCell ref="A166:F166"/>
    <mergeCell ref="A168:F168"/>
    <mergeCell ref="A169:F169"/>
    <mergeCell ref="A156:F156"/>
    <mergeCell ref="A143:F143"/>
    <mergeCell ref="A155:F155"/>
    <mergeCell ref="A202:F202"/>
    <mergeCell ref="A164:F164"/>
    <mergeCell ref="A165:F165"/>
    <mergeCell ref="A172:F172"/>
    <mergeCell ref="A167:F167"/>
    <mergeCell ref="A174:F174"/>
    <mergeCell ref="A170:F170"/>
    <mergeCell ref="A171:F171"/>
    <mergeCell ref="A196:F196"/>
    <mergeCell ref="A192:F192"/>
    <mergeCell ref="A102:G102"/>
    <mergeCell ref="A98:G98"/>
    <mergeCell ref="A113:F113"/>
    <mergeCell ref="A108:F108"/>
    <mergeCell ref="A198:F198"/>
    <mergeCell ref="A199:F199"/>
    <mergeCell ref="A193:F193"/>
    <mergeCell ref="A194:F194"/>
    <mergeCell ref="A186:F186"/>
    <mergeCell ref="A173:F173"/>
    <mergeCell ref="A90:G90"/>
    <mergeCell ref="A91:G91"/>
    <mergeCell ref="A96:G96"/>
    <mergeCell ref="A107:F107"/>
    <mergeCell ref="A100:G100"/>
    <mergeCell ref="A95:G95"/>
    <mergeCell ref="A99:G99"/>
    <mergeCell ref="A101:G101"/>
    <mergeCell ref="A104:F104"/>
    <mergeCell ref="A105:H105"/>
    <mergeCell ref="A87:G87"/>
    <mergeCell ref="A88:G88"/>
    <mergeCell ref="A89:G89"/>
    <mergeCell ref="A127:F127"/>
    <mergeCell ref="A120:F120"/>
    <mergeCell ref="A97:G97"/>
    <mergeCell ref="A93:G93"/>
    <mergeCell ref="A94:G94"/>
    <mergeCell ref="A92:G92"/>
    <mergeCell ref="A103:G103"/>
    <mergeCell ref="A106:F106"/>
    <mergeCell ref="A118:F118"/>
    <mergeCell ref="A111:F111"/>
    <mergeCell ref="A112:F112"/>
    <mergeCell ref="A135:F135"/>
    <mergeCell ref="A130:F130"/>
    <mergeCell ref="A131:F131"/>
    <mergeCell ref="A128:F128"/>
    <mergeCell ref="A109:F109"/>
    <mergeCell ref="A119:F119"/>
    <mergeCell ref="A82:G82"/>
    <mergeCell ref="A78:G78"/>
    <mergeCell ref="A79:G79"/>
    <mergeCell ref="A83:G83"/>
    <mergeCell ref="A125:F125"/>
    <mergeCell ref="A126:F126"/>
    <mergeCell ref="A116:F116"/>
    <mergeCell ref="A123:F123"/>
    <mergeCell ref="A117:F117"/>
    <mergeCell ref="A121:F121"/>
    <mergeCell ref="A51:G51"/>
    <mergeCell ref="A52:G52"/>
    <mergeCell ref="A86:G86"/>
    <mergeCell ref="A77:G77"/>
    <mergeCell ref="A76:G76"/>
    <mergeCell ref="A85:G85"/>
    <mergeCell ref="A75:G75"/>
    <mergeCell ref="A84:G84"/>
    <mergeCell ref="A81:G81"/>
    <mergeCell ref="A80:G80"/>
    <mergeCell ref="A67:G67"/>
    <mergeCell ref="A68:G68"/>
    <mergeCell ref="A72:G72"/>
    <mergeCell ref="A48:G48"/>
    <mergeCell ref="A49:G49"/>
    <mergeCell ref="A62:G62"/>
    <mergeCell ref="A63:G63"/>
    <mergeCell ref="A64:G64"/>
    <mergeCell ref="A65:G65"/>
    <mergeCell ref="A66:G66"/>
    <mergeCell ref="F13:G13"/>
    <mergeCell ref="D17:G18"/>
    <mergeCell ref="A15:C15"/>
    <mergeCell ref="D14:F14"/>
    <mergeCell ref="A74:G74"/>
    <mergeCell ref="A70:G70"/>
    <mergeCell ref="A60:G60"/>
    <mergeCell ref="A55:G55"/>
    <mergeCell ref="A71:G71"/>
    <mergeCell ref="A69:G69"/>
    <mergeCell ref="E1:H1"/>
    <mergeCell ref="E2:H2"/>
    <mergeCell ref="E3:H3"/>
    <mergeCell ref="E4:F4"/>
    <mergeCell ref="G4:H4"/>
    <mergeCell ref="A37:G37"/>
    <mergeCell ref="A35:G35"/>
    <mergeCell ref="A32:G32"/>
    <mergeCell ref="A25:H25"/>
    <mergeCell ref="A27:H27"/>
    <mergeCell ref="F7:G7"/>
    <mergeCell ref="A73:G73"/>
    <mergeCell ref="E5:F5"/>
    <mergeCell ref="G5:H5"/>
    <mergeCell ref="A12:E12"/>
    <mergeCell ref="F12:G12"/>
    <mergeCell ref="E6:H6"/>
    <mergeCell ref="A9:H9"/>
    <mergeCell ref="F10:G10"/>
    <mergeCell ref="A8:H8"/>
    <mergeCell ref="F11:G11"/>
    <mergeCell ref="D15:F15"/>
    <mergeCell ref="A44:G44"/>
    <mergeCell ref="A17:C19"/>
    <mergeCell ref="A14:C14"/>
    <mergeCell ref="A30:H30"/>
    <mergeCell ref="A43:G43"/>
    <mergeCell ref="A38:G38"/>
    <mergeCell ref="A39:G39"/>
    <mergeCell ref="A16:C1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4" fitToHeight="10" orientation="portrait" r:id="rId1"/>
  <rowBreaks count="3" manualBreakCount="3">
    <brk id="28" max="16383" man="1"/>
    <brk id="74" max="16383" man="1"/>
    <brk id="2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A31" zoomScale="80" workbookViewId="0">
      <selection activeCell="A36" sqref="A36:J41"/>
    </sheetView>
  </sheetViews>
  <sheetFormatPr defaultRowHeight="15"/>
  <cols>
    <col min="4" max="4" width="14.7109375" customWidth="1"/>
    <col min="7" max="7" width="11.7109375" customWidth="1"/>
    <col min="8" max="8" width="7.85546875" customWidth="1"/>
    <col min="9" max="10" width="15.28515625" customWidth="1"/>
    <col min="11" max="12" width="14.7109375" customWidth="1"/>
    <col min="14" max="14" width="13.7109375" bestFit="1" customWidth="1"/>
  </cols>
  <sheetData>
    <row r="1" spans="1:12" ht="24" customHeight="1">
      <c r="A1" s="178"/>
      <c r="B1" s="178"/>
      <c r="C1" s="13"/>
      <c r="D1" s="178"/>
      <c r="E1" s="178"/>
      <c r="F1" s="178"/>
      <c r="G1" s="182"/>
      <c r="H1" s="182"/>
      <c r="I1" s="179" t="s">
        <v>11</v>
      </c>
      <c r="J1" s="179"/>
      <c r="K1" s="179"/>
      <c r="L1" s="179"/>
    </row>
    <row r="2" spans="1:12" ht="18.75" customHeight="1">
      <c r="A2" s="178"/>
      <c r="B2" s="178"/>
      <c r="C2" s="13"/>
      <c r="D2" s="178"/>
      <c r="E2" s="178"/>
      <c r="F2" s="178"/>
      <c r="G2" s="182"/>
      <c r="H2" s="182"/>
      <c r="I2" s="180" t="s">
        <v>12</v>
      </c>
      <c r="J2" s="180"/>
      <c r="K2" s="180"/>
      <c r="L2" s="180"/>
    </row>
    <row r="3" spans="1:12" ht="30" customHeight="1">
      <c r="A3" s="178"/>
      <c r="B3" s="178"/>
      <c r="C3" s="13"/>
      <c r="D3" s="178"/>
      <c r="E3" s="178"/>
      <c r="F3" s="178"/>
      <c r="G3" s="182"/>
      <c r="H3" s="182"/>
      <c r="I3" s="183" t="s">
        <v>13</v>
      </c>
      <c r="J3" s="183"/>
      <c r="K3" s="183"/>
      <c r="L3" s="183"/>
    </row>
    <row r="4" spans="1:12">
      <c r="A4" s="178"/>
      <c r="B4" s="178"/>
      <c r="C4" s="13"/>
      <c r="D4" s="178"/>
      <c r="E4" s="178"/>
      <c r="F4" s="178"/>
      <c r="G4" s="182"/>
      <c r="H4" s="182"/>
      <c r="I4" s="180"/>
      <c r="J4" s="180"/>
      <c r="K4" s="180" t="s">
        <v>14</v>
      </c>
      <c r="L4" s="180"/>
    </row>
    <row r="5" spans="1:12" ht="15" customHeight="1">
      <c r="A5" s="178"/>
      <c r="B5" s="178"/>
      <c r="C5" s="13"/>
      <c r="D5" s="178"/>
      <c r="E5" s="178"/>
      <c r="F5" s="178"/>
      <c r="G5" s="182"/>
      <c r="H5" s="182"/>
      <c r="I5" s="181" t="s">
        <v>15</v>
      </c>
      <c r="J5" s="181"/>
      <c r="K5" s="181" t="s">
        <v>15</v>
      </c>
      <c r="L5" s="181"/>
    </row>
    <row r="6" spans="1:12" ht="26.25" customHeight="1">
      <c r="A6" s="178"/>
      <c r="B6" s="178"/>
      <c r="C6" s="13"/>
      <c r="D6" s="178"/>
      <c r="E6" s="178"/>
      <c r="F6" s="178"/>
      <c r="G6" s="182"/>
      <c r="H6" s="182"/>
      <c r="I6" s="179" t="str">
        <f ca="1">ПФХД!E6</f>
        <v>"14" января 2016г.</v>
      </c>
      <c r="J6" s="179"/>
      <c r="K6" s="179"/>
      <c r="L6" s="179"/>
    </row>
    <row r="7" spans="1:12">
      <c r="A7" s="178"/>
      <c r="B7" s="178"/>
      <c r="C7" s="13"/>
      <c r="D7" s="178"/>
      <c r="E7" s="178"/>
      <c r="F7" s="178"/>
      <c r="G7" s="179"/>
      <c r="H7" s="179"/>
      <c r="I7" s="13"/>
      <c r="J7" s="178"/>
      <c r="K7" s="178"/>
      <c r="L7" s="13"/>
    </row>
    <row r="8" spans="1:12" ht="18.75" customHeight="1">
      <c r="A8" s="159" t="s">
        <v>213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</row>
    <row r="9" spans="1:12" ht="18.75" customHeight="1">
      <c r="A9" s="159" t="s">
        <v>214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12" ht="18.75">
      <c r="A10" s="159" t="s">
        <v>232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ht="18.75">
      <c r="A11" s="159"/>
      <c r="B11" s="159"/>
      <c r="C11" s="15"/>
      <c r="D11" s="159"/>
      <c r="E11" s="159"/>
      <c r="F11" s="159"/>
      <c r="G11" s="159"/>
      <c r="H11" s="15"/>
      <c r="I11" s="15"/>
      <c r="J11" s="187"/>
      <c r="K11" s="188"/>
      <c r="L11" s="21" t="s">
        <v>18</v>
      </c>
    </row>
    <row r="12" spans="1:12" ht="18.75">
      <c r="A12" s="159"/>
      <c r="B12" s="159"/>
      <c r="C12" s="15"/>
      <c r="D12" s="159"/>
      <c r="E12" s="159"/>
      <c r="F12" s="159"/>
      <c r="G12" s="159"/>
      <c r="H12" s="15"/>
      <c r="I12" s="15"/>
      <c r="J12" s="185" t="s">
        <v>215</v>
      </c>
      <c r="K12" s="186"/>
      <c r="L12" s="55">
        <v>501016</v>
      </c>
    </row>
    <row r="13" spans="1:12">
      <c r="A13" s="189" t="str">
        <f>I6</f>
        <v>"14" января 2016г.</v>
      </c>
      <c r="B13" s="189"/>
      <c r="C13" s="189"/>
      <c r="D13" s="189"/>
      <c r="E13" s="189"/>
      <c r="F13" s="189"/>
      <c r="G13" s="189"/>
      <c r="H13" s="189"/>
      <c r="I13" s="189"/>
      <c r="J13" s="190"/>
      <c r="K13" s="191"/>
      <c r="L13" s="184"/>
    </row>
    <row r="14" spans="1:12">
      <c r="A14" s="189"/>
      <c r="B14" s="189"/>
      <c r="C14" s="189"/>
      <c r="D14" s="189"/>
      <c r="E14" s="189"/>
      <c r="F14" s="189"/>
      <c r="G14" s="189"/>
      <c r="H14" s="189"/>
      <c r="I14" s="189"/>
      <c r="J14" s="185" t="s">
        <v>20</v>
      </c>
      <c r="K14" s="186"/>
      <c r="L14" s="184"/>
    </row>
    <row r="15" spans="1:12">
      <c r="A15" s="187"/>
      <c r="B15" s="187"/>
      <c r="C15" s="14"/>
      <c r="D15" s="187"/>
      <c r="E15" s="187"/>
      <c r="F15" s="187"/>
      <c r="G15" s="187"/>
      <c r="H15" s="187"/>
      <c r="I15" s="14"/>
      <c r="J15" s="185"/>
      <c r="K15" s="186"/>
      <c r="L15" s="27"/>
    </row>
    <row r="16" spans="1:12" ht="47.25" customHeight="1">
      <c r="A16" s="194" t="s">
        <v>216</v>
      </c>
      <c r="B16" s="194"/>
      <c r="C16" s="194"/>
      <c r="D16" s="194"/>
      <c r="E16" s="194"/>
      <c r="F16" s="206" t="str">
        <f ca="1">ПФХД!D14</f>
        <v>Муниципальное бюджетное учреждение дополнительного образования «Большеулуйская детско-юношеская спортивная школа»</v>
      </c>
      <c r="G16" s="206"/>
      <c r="H16" s="206"/>
      <c r="I16" s="206"/>
      <c r="J16" s="185"/>
      <c r="K16" s="186"/>
      <c r="L16" s="28"/>
    </row>
    <row r="17" spans="1:12" ht="19.5" customHeight="1">
      <c r="A17" s="194"/>
      <c r="B17" s="194"/>
      <c r="C17" s="194"/>
      <c r="D17" s="194"/>
      <c r="E17" s="194"/>
      <c r="F17" s="207"/>
      <c r="G17" s="207"/>
      <c r="H17" s="207"/>
      <c r="I17" s="207"/>
      <c r="J17" s="185" t="s">
        <v>22</v>
      </c>
      <c r="K17" s="186"/>
      <c r="L17" s="28">
        <v>53636873</v>
      </c>
    </row>
    <row r="18" spans="1:12" ht="15" customHeight="1">
      <c r="A18" s="194" t="str">
        <f ca="1">ПФХД!A15</f>
        <v>ИНН / КПП</v>
      </c>
      <c r="B18" s="194"/>
      <c r="C18" s="194"/>
      <c r="D18" s="194"/>
      <c r="E18" s="194"/>
      <c r="F18" s="196" t="str">
        <f ca="1">ПФХД!D15</f>
        <v>2409701062/240901001</v>
      </c>
      <c r="G18" s="196"/>
      <c r="H18" s="196"/>
      <c r="I18" s="196"/>
      <c r="J18" s="185" t="s">
        <v>20</v>
      </c>
      <c r="K18" s="186"/>
      <c r="L18" s="193"/>
    </row>
    <row r="19" spans="1:12" ht="11.25" customHeight="1">
      <c r="A19" s="194"/>
      <c r="B19" s="194"/>
      <c r="C19" s="194"/>
      <c r="D19" s="194"/>
      <c r="E19" s="194"/>
      <c r="F19" s="149"/>
      <c r="G19" s="149"/>
      <c r="H19" s="149"/>
      <c r="I19" s="149"/>
      <c r="J19" s="185" t="s">
        <v>217</v>
      </c>
      <c r="K19" s="186"/>
      <c r="L19" s="193"/>
    </row>
    <row r="20" spans="1:12" ht="15" customHeight="1">
      <c r="A20" s="194" t="s">
        <v>218</v>
      </c>
      <c r="B20" s="194"/>
      <c r="C20" s="194"/>
      <c r="D20" s="194"/>
      <c r="E20" s="194"/>
      <c r="F20" s="195" t="s">
        <v>359</v>
      </c>
      <c r="G20" s="195"/>
      <c r="H20" s="195"/>
      <c r="I20" s="195"/>
      <c r="J20" s="185" t="s">
        <v>219</v>
      </c>
      <c r="K20" s="186"/>
      <c r="L20" s="129">
        <v>4211807001</v>
      </c>
    </row>
    <row r="21" spans="1:12" ht="30" customHeight="1">
      <c r="A21" s="194" t="s">
        <v>25</v>
      </c>
      <c r="B21" s="194"/>
      <c r="C21" s="194"/>
      <c r="D21" s="194"/>
      <c r="E21" s="194"/>
      <c r="F21" s="205" t="s">
        <v>220</v>
      </c>
      <c r="G21" s="205"/>
      <c r="H21" s="205"/>
      <c r="I21" s="205"/>
      <c r="J21" s="185" t="s">
        <v>221</v>
      </c>
      <c r="K21" s="186"/>
      <c r="L21" s="28"/>
    </row>
    <row r="22" spans="1:12" ht="60" customHeight="1">
      <c r="A22" s="194" t="s">
        <v>222</v>
      </c>
      <c r="B22" s="194"/>
      <c r="C22" s="194"/>
      <c r="D22" s="194"/>
      <c r="E22" s="194"/>
      <c r="F22" s="149"/>
      <c r="G22" s="149"/>
      <c r="H22" s="149"/>
      <c r="I22" s="149"/>
      <c r="J22" s="185"/>
      <c r="K22" s="186"/>
      <c r="L22" s="28"/>
    </row>
    <row r="23" spans="1:12">
      <c r="A23" s="194" t="s">
        <v>223</v>
      </c>
      <c r="B23" s="194"/>
      <c r="C23" s="194"/>
      <c r="D23" s="194"/>
      <c r="E23" s="194"/>
      <c r="F23" s="194"/>
      <c r="G23" s="194"/>
      <c r="H23" s="194"/>
      <c r="I23" s="194"/>
      <c r="J23" s="185" t="s">
        <v>24</v>
      </c>
      <c r="K23" s="186"/>
      <c r="L23" s="192"/>
    </row>
    <row r="24" spans="1:12" ht="15.75" customHeight="1">
      <c r="A24" s="194" t="s">
        <v>224</v>
      </c>
      <c r="B24" s="194"/>
      <c r="C24" s="194"/>
      <c r="D24" s="194"/>
      <c r="E24" s="194"/>
      <c r="F24" s="194"/>
      <c r="G24" s="194"/>
      <c r="H24" s="194"/>
      <c r="I24" s="194"/>
      <c r="J24" s="185"/>
      <c r="K24" s="186"/>
      <c r="L24" s="192"/>
    </row>
    <row r="25" spans="1:12">
      <c r="A25" s="17"/>
      <c r="B25" s="208"/>
      <c r="C25" s="208"/>
      <c r="D25" s="208"/>
      <c r="E25" s="178"/>
      <c r="F25" s="178"/>
      <c r="G25" s="178"/>
      <c r="H25" s="178"/>
      <c r="I25" s="178"/>
      <c r="J25" s="190"/>
      <c r="K25" s="191"/>
      <c r="L25" s="27"/>
    </row>
    <row r="26" spans="1:12" ht="13.5" customHeight="1">
      <c r="A26" s="17"/>
      <c r="B26" s="209" t="s">
        <v>225</v>
      </c>
      <c r="C26" s="209"/>
      <c r="D26" s="209"/>
      <c r="E26" s="178"/>
      <c r="F26" s="178"/>
      <c r="G26" s="178"/>
      <c r="H26" s="178"/>
      <c r="I26" s="178"/>
      <c r="J26" s="190" t="s">
        <v>226</v>
      </c>
      <c r="K26" s="191"/>
      <c r="L26" s="27"/>
    </row>
    <row r="28" spans="1:12" ht="39" customHeight="1">
      <c r="A28" s="197" t="s">
        <v>234</v>
      </c>
      <c r="B28" s="197"/>
      <c r="C28" s="197"/>
      <c r="D28" s="197"/>
      <c r="E28" s="199" t="s">
        <v>233</v>
      </c>
      <c r="F28" s="200"/>
      <c r="G28" s="201"/>
      <c r="H28" s="197" t="s">
        <v>235</v>
      </c>
      <c r="I28" s="198" t="s">
        <v>236</v>
      </c>
      <c r="J28" s="198"/>
      <c r="K28" s="197" t="s">
        <v>227</v>
      </c>
      <c r="L28" s="197"/>
    </row>
    <row r="29" spans="1:12" ht="17.25" customHeight="1">
      <c r="A29" s="197"/>
      <c r="B29" s="197"/>
      <c r="C29" s="197"/>
      <c r="D29" s="197"/>
      <c r="E29" s="202"/>
      <c r="F29" s="203"/>
      <c r="G29" s="204"/>
      <c r="H29" s="197"/>
      <c r="I29" s="19" t="s">
        <v>10</v>
      </c>
      <c r="J29" s="19" t="s">
        <v>228</v>
      </c>
      <c r="K29" s="19" t="s">
        <v>229</v>
      </c>
      <c r="L29" s="19" t="s">
        <v>230</v>
      </c>
    </row>
    <row r="30" spans="1:12">
      <c r="A30" s="198">
        <v>1</v>
      </c>
      <c r="B30" s="198"/>
      <c r="C30" s="198"/>
      <c r="D30" s="198"/>
      <c r="E30" s="219">
        <v>2</v>
      </c>
      <c r="F30" s="219"/>
      <c r="G30" s="219"/>
      <c r="H30" s="57">
        <v>3</v>
      </c>
      <c r="I30" s="57">
        <v>4</v>
      </c>
      <c r="J30" s="57">
        <v>5</v>
      </c>
      <c r="K30" s="56">
        <v>6</v>
      </c>
      <c r="L30" s="56">
        <v>7</v>
      </c>
    </row>
    <row r="31" spans="1:12" ht="61.5" customHeight="1">
      <c r="A31" s="197" t="s">
        <v>231</v>
      </c>
      <c r="B31" s="197"/>
      <c r="C31" s="197"/>
      <c r="D31" s="197"/>
      <c r="E31" s="215">
        <v>111200160000002</v>
      </c>
      <c r="F31" s="216"/>
      <c r="G31" s="217"/>
      <c r="H31" s="20"/>
      <c r="I31" s="20"/>
      <c r="J31" s="20"/>
      <c r="K31" s="16">
        <f ca="1">ПФХД!H116</f>
        <v>1069200</v>
      </c>
      <c r="L31" s="16">
        <f>K31</f>
        <v>1069200</v>
      </c>
    </row>
    <row r="32" spans="1:12" ht="89.25" customHeight="1">
      <c r="A32" s="197" t="str">
        <f ca="1">ПФХД!A117</f>
        <v>Софинансирование к субсидии на оснащение МУ физкультурно-спортивной направленностиспортивным инвентарем, оборудованием, спортивной одеждой и обувью, местный бюджета (3)</v>
      </c>
      <c r="B32" s="197"/>
      <c r="C32" s="197"/>
      <c r="D32" s="197"/>
      <c r="E32" s="215">
        <v>111200160000009</v>
      </c>
      <c r="F32" s="216"/>
      <c r="G32" s="217"/>
      <c r="H32" s="20"/>
      <c r="I32" s="20"/>
      <c r="J32" s="20"/>
      <c r="K32" s="16">
        <f ca="1">ПФХД!H117</f>
        <v>20000</v>
      </c>
      <c r="L32" s="16">
        <f>K32</f>
        <v>20000</v>
      </c>
    </row>
    <row r="33" spans="1:14" ht="55.5" customHeight="1">
      <c r="A33" s="197" t="str">
        <f ca="1">ПФХД!A118</f>
        <v>Субсидия на приобретение спортивного инвентаря за счет средств местного бюджета (4)</v>
      </c>
      <c r="B33" s="197"/>
      <c r="C33" s="197"/>
      <c r="D33" s="197"/>
      <c r="E33" s="215">
        <v>111200160000023</v>
      </c>
      <c r="F33" s="216"/>
      <c r="G33" s="217"/>
      <c r="H33" s="20"/>
      <c r="I33" s="20"/>
      <c r="J33" s="20"/>
      <c r="K33" s="16">
        <f ca="1">ПФХД!H118</f>
        <v>140000</v>
      </c>
      <c r="L33" s="16">
        <f>K33</f>
        <v>140000</v>
      </c>
    </row>
    <row r="35" spans="1:14">
      <c r="N35" s="119">
        <f>L31+L32+L33</f>
        <v>1229200</v>
      </c>
    </row>
    <row r="36" spans="1:14" ht="21.75" customHeight="1">
      <c r="A36" s="211" t="s">
        <v>237</v>
      </c>
      <c r="B36" s="211"/>
      <c r="C36" s="211"/>
      <c r="D36" s="211"/>
      <c r="E36" s="211"/>
      <c r="F36" s="211"/>
      <c r="G36" s="24"/>
      <c r="H36" s="25"/>
      <c r="I36" s="214" t="s">
        <v>245</v>
      </c>
      <c r="J36" s="214"/>
    </row>
    <row r="37" spans="1:14" ht="21.75" customHeight="1">
      <c r="A37" s="211"/>
      <c r="B37" s="211"/>
      <c r="C37" s="211"/>
      <c r="D37" s="211"/>
      <c r="E37" s="211"/>
      <c r="F37" s="211"/>
      <c r="G37" s="210" t="s">
        <v>15</v>
      </c>
      <c r="H37" s="210"/>
      <c r="I37" s="210" t="s">
        <v>16</v>
      </c>
      <c r="J37" s="210"/>
    </row>
    <row r="38" spans="1:14" ht="21.75" customHeight="1">
      <c r="A38" s="212" t="s">
        <v>210</v>
      </c>
      <c r="B38" s="212"/>
      <c r="C38" s="212"/>
      <c r="D38" s="212"/>
      <c r="E38" s="212"/>
      <c r="F38" s="212"/>
      <c r="G38" s="24"/>
      <c r="H38" s="26"/>
      <c r="I38" s="218" t="s">
        <v>8</v>
      </c>
      <c r="J38" s="218"/>
    </row>
    <row r="39" spans="1:14" ht="21.75" customHeight="1">
      <c r="A39" s="17"/>
      <c r="B39" s="210"/>
      <c r="C39" s="210"/>
      <c r="D39" s="210"/>
      <c r="E39" s="210"/>
      <c r="F39" s="11"/>
      <c r="G39" s="210" t="s">
        <v>15</v>
      </c>
      <c r="H39" s="210"/>
      <c r="I39" s="210" t="s">
        <v>16</v>
      </c>
      <c r="J39" s="210"/>
    </row>
    <row r="40" spans="1:14" ht="21.75" customHeight="1">
      <c r="A40" s="211" t="s">
        <v>239</v>
      </c>
      <c r="B40" s="211"/>
      <c r="C40" s="211"/>
      <c r="D40" s="23" t="s">
        <v>240</v>
      </c>
      <c r="E40" s="17"/>
      <c r="F40" s="17"/>
      <c r="G40" s="24"/>
      <c r="H40" s="24"/>
      <c r="I40" s="214" t="s">
        <v>244</v>
      </c>
      <c r="J40" s="214"/>
    </row>
    <row r="41" spans="1:14" ht="21.75" customHeight="1">
      <c r="A41" s="178"/>
      <c r="B41" s="178"/>
      <c r="D41" s="22" t="s">
        <v>238</v>
      </c>
      <c r="G41" s="210" t="s">
        <v>15</v>
      </c>
      <c r="H41" s="210"/>
      <c r="I41" s="213" t="s">
        <v>16</v>
      </c>
      <c r="J41" s="213"/>
    </row>
    <row r="42" spans="1:14" ht="15" customHeight="1">
      <c r="A42" s="178" t="str">
        <f>A13</f>
        <v>"14" января 2016г.</v>
      </c>
      <c r="B42" s="178"/>
      <c r="C42" s="178"/>
      <c r="D42" s="178"/>
      <c r="E42" s="179"/>
      <c r="F42" s="179"/>
      <c r="G42" s="18"/>
      <c r="H42" s="18"/>
    </row>
  </sheetData>
  <mergeCells count="106">
    <mergeCell ref="A33:D33"/>
    <mergeCell ref="A42:D42"/>
    <mergeCell ref="E42:F42"/>
    <mergeCell ref="A40:C40"/>
    <mergeCell ref="A41:B41"/>
    <mergeCell ref="A30:D30"/>
    <mergeCell ref="E30:G30"/>
    <mergeCell ref="E32:G32"/>
    <mergeCell ref="E33:G33"/>
    <mergeCell ref="A32:D32"/>
    <mergeCell ref="A38:F38"/>
    <mergeCell ref="G41:H41"/>
    <mergeCell ref="I41:J41"/>
    <mergeCell ref="I40:J40"/>
    <mergeCell ref="A31:D31"/>
    <mergeCell ref="E31:G31"/>
    <mergeCell ref="I36:J36"/>
    <mergeCell ref="I38:J38"/>
    <mergeCell ref="I37:J37"/>
    <mergeCell ref="I39:J39"/>
    <mergeCell ref="E25:I25"/>
    <mergeCell ref="B39:C39"/>
    <mergeCell ref="D39:E39"/>
    <mergeCell ref="G39:H39"/>
    <mergeCell ref="A22:E22"/>
    <mergeCell ref="H28:H29"/>
    <mergeCell ref="A24:I24"/>
    <mergeCell ref="G37:H37"/>
    <mergeCell ref="A36:F36"/>
    <mergeCell ref="A37:F37"/>
    <mergeCell ref="J15:K15"/>
    <mergeCell ref="A16:E17"/>
    <mergeCell ref="J22:K22"/>
    <mergeCell ref="J18:K18"/>
    <mergeCell ref="J26:K26"/>
    <mergeCell ref="A23:I23"/>
    <mergeCell ref="J23:K24"/>
    <mergeCell ref="B25:D25"/>
    <mergeCell ref="J25:K25"/>
    <mergeCell ref="B26:D26"/>
    <mergeCell ref="A12:B12"/>
    <mergeCell ref="D12:G12"/>
    <mergeCell ref="F16:I17"/>
    <mergeCell ref="J19:K19"/>
    <mergeCell ref="J16:K16"/>
    <mergeCell ref="J12:K12"/>
    <mergeCell ref="D15:E15"/>
    <mergeCell ref="F15:H15"/>
    <mergeCell ref="J17:K17"/>
    <mergeCell ref="A15:B15"/>
    <mergeCell ref="F18:I19"/>
    <mergeCell ref="K28:L28"/>
    <mergeCell ref="I28:J28"/>
    <mergeCell ref="E28:G29"/>
    <mergeCell ref="A28:D29"/>
    <mergeCell ref="J20:K20"/>
    <mergeCell ref="A21:E21"/>
    <mergeCell ref="F22:I22"/>
    <mergeCell ref="F21:I21"/>
    <mergeCell ref="E26:I26"/>
    <mergeCell ref="A13:I14"/>
    <mergeCell ref="J13:K13"/>
    <mergeCell ref="A11:B11"/>
    <mergeCell ref="D11:G11"/>
    <mergeCell ref="L23:L24"/>
    <mergeCell ref="L18:L19"/>
    <mergeCell ref="J21:K21"/>
    <mergeCell ref="A18:E19"/>
    <mergeCell ref="F20:I20"/>
    <mergeCell ref="A20:E20"/>
    <mergeCell ref="K4:L4"/>
    <mergeCell ref="G4:H4"/>
    <mergeCell ref="G5:H5"/>
    <mergeCell ref="J7:K7"/>
    <mergeCell ref="L13:L14"/>
    <mergeCell ref="A8:L8"/>
    <mergeCell ref="A9:L9"/>
    <mergeCell ref="A10:L10"/>
    <mergeCell ref="J14:K14"/>
    <mergeCell ref="J11:K11"/>
    <mergeCell ref="A1:B1"/>
    <mergeCell ref="D1:F1"/>
    <mergeCell ref="G1:H1"/>
    <mergeCell ref="I1:L1"/>
    <mergeCell ref="G7:H7"/>
    <mergeCell ref="G6:H6"/>
    <mergeCell ref="K5:L5"/>
    <mergeCell ref="G2:H2"/>
    <mergeCell ref="I3:L3"/>
    <mergeCell ref="I2:L2"/>
    <mergeCell ref="A6:B6"/>
    <mergeCell ref="D6:F6"/>
    <mergeCell ref="A3:B3"/>
    <mergeCell ref="D3:F3"/>
    <mergeCell ref="D2:F2"/>
    <mergeCell ref="G3:H3"/>
    <mergeCell ref="A7:B7"/>
    <mergeCell ref="D7:F7"/>
    <mergeCell ref="I6:L6"/>
    <mergeCell ref="A2:B2"/>
    <mergeCell ref="I4:J4"/>
    <mergeCell ref="A4:B4"/>
    <mergeCell ref="D4:F4"/>
    <mergeCell ref="I5:J5"/>
    <mergeCell ref="D5:F5"/>
    <mergeCell ref="A5:B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145"/>
  <sheetViews>
    <sheetView view="pageBreakPreview" topLeftCell="A4" workbookViewId="0">
      <selection activeCell="A126" sqref="A126"/>
    </sheetView>
  </sheetViews>
  <sheetFormatPr defaultRowHeight="17.25" customHeight="1"/>
  <cols>
    <col min="1" max="1" width="9.140625" style="1"/>
    <col min="2" max="2" width="70.85546875" style="1" customWidth="1"/>
    <col min="3" max="3" width="19" style="69" hidden="1" customWidth="1"/>
    <col min="4" max="4" width="23.140625" style="68" customWidth="1"/>
    <col min="5" max="5" width="21.7109375" style="1" customWidth="1"/>
    <col min="6" max="6" width="15.7109375" style="1" customWidth="1"/>
    <col min="7" max="7" width="19" style="1" customWidth="1"/>
    <col min="8" max="9" width="9.140625" style="1"/>
    <col min="10" max="10" width="15.5703125" style="1" customWidth="1"/>
    <col min="11" max="16384" width="9.140625" style="1"/>
  </cols>
  <sheetData>
    <row r="1" spans="1:10" ht="17.25" customHeight="1">
      <c r="A1" s="226" t="s">
        <v>254</v>
      </c>
      <c r="B1" s="226"/>
      <c r="C1" s="226"/>
      <c r="D1" s="226"/>
    </row>
    <row r="2" spans="1:10" ht="14.25" customHeight="1">
      <c r="A2" s="226"/>
      <c r="B2" s="226"/>
      <c r="C2" s="226"/>
      <c r="D2" s="226"/>
      <c r="F2" s="8">
        <v>1804449.4776000001</v>
      </c>
      <c r="I2" s="1" t="s">
        <v>255</v>
      </c>
      <c r="J2" s="1">
        <v>3917067.0784888887</v>
      </c>
    </row>
    <row r="3" spans="1:10" ht="13.5" customHeight="1">
      <c r="A3" s="226"/>
      <c r="B3" s="226"/>
      <c r="C3" s="226"/>
      <c r="D3" s="226"/>
      <c r="F3" s="1">
        <v>544943.74223520001</v>
      </c>
      <c r="I3" s="1" t="s">
        <v>256</v>
      </c>
      <c r="J3" s="1">
        <v>1182954.2577036445</v>
      </c>
    </row>
    <row r="4" spans="1:10" ht="17.25" customHeight="1">
      <c r="A4" s="1" t="s">
        <v>257</v>
      </c>
      <c r="J4" s="1">
        <f>SUM(J2:J3)</f>
        <v>5100021.3361925334</v>
      </c>
    </row>
    <row r="5" spans="1:10" ht="33" customHeight="1">
      <c r="A5" s="70" t="s">
        <v>0</v>
      </c>
      <c r="B5" s="70" t="s">
        <v>1</v>
      </c>
      <c r="C5" s="71" t="s">
        <v>258</v>
      </c>
      <c r="D5" s="72" t="s">
        <v>259</v>
      </c>
      <c r="E5" s="73">
        <f>D7+D12</f>
        <v>5100021.3361925334</v>
      </c>
      <c r="J5" s="74" t="e">
        <f>D118-J4</f>
        <v>#VALUE!</v>
      </c>
    </row>
    <row r="6" spans="1:10" ht="16.5" customHeight="1">
      <c r="A6" s="221">
        <v>211</v>
      </c>
      <c r="B6" s="75" t="s">
        <v>3</v>
      </c>
      <c r="C6" s="76">
        <f>SUM(C7:C7)</f>
        <v>3610757.6000000006</v>
      </c>
      <c r="D6" s="77">
        <f>SUM(D7:D8)</f>
        <v>4738265.2284888886</v>
      </c>
      <c r="E6" s="73">
        <f>D8+D13</f>
        <v>1069200.0013000001</v>
      </c>
      <c r="F6" s="220" t="s">
        <v>260</v>
      </c>
      <c r="G6" s="220"/>
      <c r="H6" s="220"/>
    </row>
    <row r="7" spans="1:10" ht="15.75">
      <c r="A7" s="221"/>
      <c r="B7" s="78" t="s">
        <v>261</v>
      </c>
      <c r="C7" s="79">
        <f>3772047.93-161290.32-0.01</f>
        <v>3610757.6000000006</v>
      </c>
      <c r="D7" s="80">
        <v>3917067.0784888887</v>
      </c>
      <c r="E7" s="81">
        <v>3772047.93</v>
      </c>
      <c r="F7" s="74">
        <f>D7-E7</f>
        <v>145019.14848888852</v>
      </c>
    </row>
    <row r="8" spans="1:10" ht="16.5" customHeight="1">
      <c r="A8" s="70"/>
      <c r="B8" s="78" t="s">
        <v>262</v>
      </c>
      <c r="C8" s="82">
        <f>89861.75+50384+161290.32</f>
        <v>301536.07</v>
      </c>
      <c r="D8" s="83">
        <v>821198.15</v>
      </c>
      <c r="E8" s="84"/>
      <c r="F8" s="74"/>
    </row>
    <row r="9" spans="1:10" ht="16.5" customHeight="1">
      <c r="A9" s="221">
        <v>212</v>
      </c>
      <c r="B9" s="75" t="s">
        <v>3</v>
      </c>
      <c r="C9" s="76">
        <f>SUM(C10)</f>
        <v>7000</v>
      </c>
      <c r="D9" s="85">
        <f>SUM(D10)</f>
        <v>7000</v>
      </c>
      <c r="F9" s="74">
        <f>D9-E9</f>
        <v>7000</v>
      </c>
    </row>
    <row r="10" spans="1:10" ht="16.5" customHeight="1">
      <c r="A10" s="221"/>
      <c r="B10" s="7" t="s">
        <v>263</v>
      </c>
      <c r="C10" s="86">
        <v>7000</v>
      </c>
      <c r="D10" s="87">
        <v>7000</v>
      </c>
      <c r="E10" s="81">
        <v>7000</v>
      </c>
      <c r="F10" s="74">
        <f>D10-E10</f>
        <v>0</v>
      </c>
    </row>
    <row r="11" spans="1:10" ht="16.5" customHeight="1">
      <c r="A11" s="221">
        <v>213</v>
      </c>
      <c r="B11" s="75" t="s">
        <v>3</v>
      </c>
      <c r="C11" s="76">
        <f>SUM(C12:C12)</f>
        <v>1090448.7952000001</v>
      </c>
      <c r="D11" s="77">
        <f>SUM(D12:D13)</f>
        <v>1430956.1090036444</v>
      </c>
      <c r="F11" s="74"/>
    </row>
    <row r="12" spans="1:10" ht="15.75">
      <c r="A12" s="221"/>
      <c r="B12" s="88" t="s">
        <v>376</v>
      </c>
      <c r="C12" s="79">
        <f>C7*0.302</f>
        <v>1090448.7952000001</v>
      </c>
      <c r="D12" s="80">
        <f>D7*0.302</f>
        <v>1182954.2577036445</v>
      </c>
      <c r="E12" s="81">
        <v>1139158.47</v>
      </c>
      <c r="F12" s="74">
        <f t="shared" ref="F12:F21" si="0">D12-E12</f>
        <v>43795.787703644484</v>
      </c>
    </row>
    <row r="13" spans="1:10" ht="16.5" customHeight="1">
      <c r="A13" s="70"/>
      <c r="B13" s="78" t="s">
        <v>264</v>
      </c>
      <c r="C13" s="82">
        <f>(C8*0.302)+0.04</f>
        <v>91063.933139999994</v>
      </c>
      <c r="D13" s="83">
        <f>(D8*0.302)+0.01</f>
        <v>248001.85130000001</v>
      </c>
      <c r="E13" s="81"/>
      <c r="F13" s="74"/>
      <c r="G13" s="89">
        <f>D6+D9+D11</f>
        <v>6176221.337492533</v>
      </c>
    </row>
    <row r="14" spans="1:10" ht="16.5" customHeight="1">
      <c r="A14" s="70">
        <v>221</v>
      </c>
      <c r="B14" s="7" t="s">
        <v>265</v>
      </c>
      <c r="C14" s="90">
        <v>36500</v>
      </c>
      <c r="D14" s="91">
        <v>70000</v>
      </c>
      <c r="E14" s="81">
        <v>36500</v>
      </c>
      <c r="F14" s="74">
        <f t="shared" si="0"/>
        <v>33500</v>
      </c>
      <c r="G14" s="89">
        <f>D14+D15+D16+D21+D32+D43</f>
        <v>1666236.68294</v>
      </c>
    </row>
    <row r="15" spans="1:10" ht="16.5" customHeight="1">
      <c r="A15" s="70">
        <v>222</v>
      </c>
      <c r="B15" s="7" t="s">
        <v>122</v>
      </c>
      <c r="C15" s="92">
        <v>334.8</v>
      </c>
      <c r="D15" s="93">
        <v>1000</v>
      </c>
      <c r="E15" s="94">
        <v>334.8</v>
      </c>
      <c r="F15" s="74">
        <f t="shared" si="0"/>
        <v>665.2</v>
      </c>
      <c r="G15" s="89">
        <f>D48</f>
        <v>631641.98</v>
      </c>
    </row>
    <row r="16" spans="1:10" ht="16.5" customHeight="1">
      <c r="A16" s="221">
        <v>223</v>
      </c>
      <c r="B16" s="75" t="s">
        <v>2</v>
      </c>
      <c r="C16" s="93">
        <f>SUM(C17:C20)</f>
        <v>1026335.59</v>
      </c>
      <c r="D16" s="93">
        <f>SUM(D17:D20)</f>
        <v>1094073.7389400001</v>
      </c>
      <c r="E16" s="81">
        <v>1026335.59</v>
      </c>
      <c r="F16" s="74">
        <f t="shared" si="0"/>
        <v>67738.148940000101</v>
      </c>
      <c r="G16" s="95"/>
    </row>
    <row r="17" spans="1:7" ht="16.5" customHeight="1">
      <c r="A17" s="221"/>
      <c r="B17" s="96" t="s">
        <v>266</v>
      </c>
      <c r="C17" s="87">
        <v>899373.49</v>
      </c>
      <c r="D17" s="87">
        <f>899373.49*1.066</f>
        <v>958732.14034000004</v>
      </c>
      <c r="E17" s="1">
        <v>899373.49</v>
      </c>
      <c r="F17" s="74">
        <f t="shared" si="0"/>
        <v>59358.650340000051</v>
      </c>
      <c r="G17" s="95"/>
    </row>
    <row r="18" spans="1:7" ht="16.5" customHeight="1">
      <c r="A18" s="221"/>
      <c r="B18" s="96" t="s">
        <v>267</v>
      </c>
      <c r="C18" s="87">
        <v>14053.5</v>
      </c>
      <c r="D18" s="87">
        <f>14053.5*1.066</f>
        <v>14981.031000000001</v>
      </c>
      <c r="E18" s="1">
        <v>14053.5</v>
      </c>
      <c r="F18" s="74">
        <f t="shared" si="0"/>
        <v>927.53100000000086</v>
      </c>
    </row>
    <row r="19" spans="1:7" ht="16.5" customHeight="1">
      <c r="A19" s="221"/>
      <c r="B19" s="7" t="s">
        <v>268</v>
      </c>
      <c r="C19" s="87">
        <v>32900</v>
      </c>
      <c r="D19" s="87">
        <f>32900*1.066</f>
        <v>35071.4</v>
      </c>
      <c r="E19" s="1">
        <v>32900</v>
      </c>
      <c r="F19" s="74">
        <f t="shared" si="0"/>
        <v>2171.4000000000015</v>
      </c>
    </row>
    <row r="20" spans="1:7" ht="16.5" customHeight="1">
      <c r="A20" s="221"/>
      <c r="B20" s="7" t="s">
        <v>269</v>
      </c>
      <c r="C20" s="87">
        <v>80008.600000000006</v>
      </c>
      <c r="D20" s="87">
        <f>80008.6*1.066</f>
        <v>85289.167600000015</v>
      </c>
      <c r="E20" s="1">
        <v>80008.600000000006</v>
      </c>
      <c r="F20" s="74">
        <f t="shared" si="0"/>
        <v>5280.5676000000094</v>
      </c>
    </row>
    <row r="21" spans="1:7" ht="16.5" customHeight="1">
      <c r="A21" s="222">
        <v>225</v>
      </c>
      <c r="B21" s="75" t="s">
        <v>2</v>
      </c>
      <c r="C21" s="93">
        <f>SUM(C22:C30)</f>
        <v>130934.08</v>
      </c>
      <c r="D21" s="93">
        <f>SUM(D22:D31)</f>
        <v>194162.94399999999</v>
      </c>
      <c r="E21" s="81">
        <v>130934.08</v>
      </c>
      <c r="F21" s="74">
        <f t="shared" si="0"/>
        <v>63228.863999999987</v>
      </c>
    </row>
    <row r="22" spans="1:7" ht="16.5" customHeight="1">
      <c r="A22" s="223"/>
      <c r="B22" s="7" t="s">
        <v>270</v>
      </c>
      <c r="C22" s="87">
        <v>2054.4</v>
      </c>
      <c r="D22" s="87">
        <f>2054.4*1.11</f>
        <v>2280.3840000000005</v>
      </c>
      <c r="F22" s="74"/>
    </row>
    <row r="23" spans="1:7" ht="16.5" customHeight="1">
      <c r="A23" s="223"/>
      <c r="B23" s="7" t="s">
        <v>271</v>
      </c>
      <c r="C23" s="87">
        <v>24379.68</v>
      </c>
      <c r="D23" s="87">
        <v>39382.559999999998</v>
      </c>
      <c r="F23" s="74"/>
    </row>
    <row r="24" spans="1:7" ht="16.5" customHeight="1">
      <c r="A24" s="223"/>
      <c r="B24" s="7" t="s">
        <v>272</v>
      </c>
      <c r="C24" s="87">
        <v>24000</v>
      </c>
      <c r="D24" s="97">
        <v>24000</v>
      </c>
      <c r="F24" s="74"/>
    </row>
    <row r="25" spans="1:7" ht="16.5" customHeight="1">
      <c r="A25" s="223"/>
      <c r="B25" s="7" t="s">
        <v>273</v>
      </c>
      <c r="C25" s="87">
        <v>30000</v>
      </c>
      <c r="D25" s="97">
        <v>30000</v>
      </c>
      <c r="F25" s="74"/>
    </row>
    <row r="26" spans="1:7" ht="16.5" customHeight="1">
      <c r="A26" s="223"/>
      <c r="B26" s="7" t="s">
        <v>392</v>
      </c>
      <c r="C26" s="87">
        <v>5000</v>
      </c>
      <c r="D26" s="87">
        <v>10000</v>
      </c>
      <c r="F26" s="74"/>
    </row>
    <row r="27" spans="1:7" ht="16.5" customHeight="1">
      <c r="A27" s="223"/>
      <c r="B27" s="7" t="s">
        <v>274</v>
      </c>
      <c r="C27" s="87">
        <v>17000</v>
      </c>
      <c r="D27" s="87">
        <v>30000</v>
      </c>
      <c r="F27" s="74"/>
    </row>
    <row r="28" spans="1:7" ht="16.5" customHeight="1">
      <c r="A28" s="223"/>
      <c r="B28" s="7" t="s">
        <v>275</v>
      </c>
      <c r="C28" s="87">
        <v>21000</v>
      </c>
      <c r="D28" s="87">
        <v>25000</v>
      </c>
      <c r="F28" s="74"/>
    </row>
    <row r="29" spans="1:7" ht="16.5" customHeight="1">
      <c r="A29" s="223"/>
      <c r="B29" s="7" t="s">
        <v>390</v>
      </c>
      <c r="C29" s="87">
        <v>4000</v>
      </c>
      <c r="D29" s="87">
        <v>6000</v>
      </c>
      <c r="F29" s="74"/>
    </row>
    <row r="30" spans="1:7" ht="16.5" customHeight="1">
      <c r="A30" s="223"/>
      <c r="B30" s="7" t="s">
        <v>391</v>
      </c>
      <c r="C30" s="87">
        <v>3500</v>
      </c>
      <c r="D30" s="87">
        <v>3500</v>
      </c>
      <c r="F30" s="74"/>
    </row>
    <row r="31" spans="1:7" ht="16.5" customHeight="1">
      <c r="A31" s="223"/>
      <c r="B31" s="7" t="s">
        <v>276</v>
      </c>
      <c r="C31" s="87"/>
      <c r="D31" s="87">
        <v>24000</v>
      </c>
      <c r="F31" s="74"/>
    </row>
    <row r="32" spans="1:7" ht="16.5" customHeight="1">
      <c r="A32" s="222">
        <v>226</v>
      </c>
      <c r="B32" s="75" t="s">
        <v>3</v>
      </c>
      <c r="C32" s="90">
        <f>SUM(C33:C41)</f>
        <v>244518.93</v>
      </c>
      <c r="D32" s="93">
        <f>SUM(D33:D42)</f>
        <v>240000</v>
      </c>
      <c r="E32" s="81">
        <v>244518.93</v>
      </c>
      <c r="F32" s="74">
        <f>D32-E32</f>
        <v>-4518.929999999993</v>
      </c>
    </row>
    <row r="33" spans="1:6" ht="16.5" customHeight="1">
      <c r="A33" s="223"/>
      <c r="B33" s="10" t="s">
        <v>277</v>
      </c>
      <c r="C33" s="86">
        <v>78219.839999999997</v>
      </c>
      <c r="D33" s="87">
        <v>82000</v>
      </c>
      <c r="E33" s="74"/>
      <c r="F33" s="74"/>
    </row>
    <row r="34" spans="1:6" ht="16.5" customHeight="1">
      <c r="A34" s="223"/>
      <c r="B34" s="10" t="s">
        <v>388</v>
      </c>
      <c r="C34" s="86">
        <v>23700</v>
      </c>
      <c r="D34" s="87">
        <v>35000</v>
      </c>
      <c r="E34" s="74"/>
      <c r="F34" s="74"/>
    </row>
    <row r="35" spans="1:6" ht="16.5" customHeight="1">
      <c r="A35" s="223"/>
      <c r="B35" s="10" t="s">
        <v>389</v>
      </c>
      <c r="C35" s="86">
        <v>15314</v>
      </c>
      <c r="D35" s="87">
        <v>18000</v>
      </c>
      <c r="F35" s="74"/>
    </row>
    <row r="36" spans="1:6" ht="16.5" customHeight="1">
      <c r="A36" s="223"/>
      <c r="B36" s="7" t="s">
        <v>278</v>
      </c>
      <c r="C36" s="86">
        <v>19180.45</v>
      </c>
      <c r="D36" s="87">
        <v>20000</v>
      </c>
      <c r="F36" s="74"/>
    </row>
    <row r="37" spans="1:6" ht="16.5" customHeight="1">
      <c r="A37" s="223"/>
      <c r="B37" s="10" t="s">
        <v>279</v>
      </c>
      <c r="C37" s="86">
        <v>15000</v>
      </c>
      <c r="D37" s="87">
        <v>25000</v>
      </c>
      <c r="F37" s="74"/>
    </row>
    <row r="38" spans="1:6" ht="31.5">
      <c r="A38" s="223"/>
      <c r="B38" s="10" t="s">
        <v>280</v>
      </c>
      <c r="C38" s="86">
        <v>61000</v>
      </c>
      <c r="D38" s="87">
        <v>8000</v>
      </c>
      <c r="F38" s="74"/>
    </row>
    <row r="39" spans="1:6" ht="16.5" customHeight="1">
      <c r="A39" s="223"/>
      <c r="B39" s="7" t="s">
        <v>387</v>
      </c>
      <c r="C39" s="86">
        <v>11104.64</v>
      </c>
      <c r="D39" s="87">
        <v>18000</v>
      </c>
      <c r="F39" s="74"/>
    </row>
    <row r="40" spans="1:6" ht="16.5" customHeight="1">
      <c r="A40" s="223"/>
      <c r="B40" s="10" t="s">
        <v>385</v>
      </c>
      <c r="C40" s="86">
        <v>6000</v>
      </c>
      <c r="D40" s="87">
        <v>3000</v>
      </c>
      <c r="F40" s="74"/>
    </row>
    <row r="41" spans="1:6" ht="16.5" customHeight="1">
      <c r="A41" s="223"/>
      <c r="B41" s="10" t="s">
        <v>386</v>
      </c>
      <c r="C41" s="86">
        <v>15000</v>
      </c>
      <c r="D41" s="87">
        <v>15000</v>
      </c>
      <c r="F41" s="74"/>
    </row>
    <row r="42" spans="1:6" ht="16.5" customHeight="1">
      <c r="A42" s="223"/>
      <c r="B42" s="10" t="s">
        <v>336</v>
      </c>
      <c r="C42" s="86"/>
      <c r="D42" s="87">
        <v>16000</v>
      </c>
      <c r="F42" s="74"/>
    </row>
    <row r="43" spans="1:6" ht="16.5" customHeight="1">
      <c r="A43" s="221">
        <v>290</v>
      </c>
      <c r="B43" s="98" t="s">
        <v>3</v>
      </c>
      <c r="C43" s="99">
        <f>SUM(C44:C47)</f>
        <v>48355</v>
      </c>
      <c r="D43" s="100">
        <f>SUM(D44:D47)</f>
        <v>67000</v>
      </c>
      <c r="E43" s="81">
        <v>168355</v>
      </c>
      <c r="F43" s="74">
        <f>D43-E43</f>
        <v>-101355</v>
      </c>
    </row>
    <row r="44" spans="1:6" ht="16.5" customHeight="1">
      <c r="A44" s="221"/>
      <c r="B44" s="7" t="s">
        <v>384</v>
      </c>
      <c r="C44" s="86">
        <v>40355</v>
      </c>
      <c r="D44" s="87">
        <v>50000</v>
      </c>
      <c r="F44" s="74"/>
    </row>
    <row r="45" spans="1:6" ht="16.5" customHeight="1">
      <c r="A45" s="221"/>
      <c r="B45" s="101" t="s">
        <v>383</v>
      </c>
      <c r="C45" s="86">
        <v>2000</v>
      </c>
      <c r="D45" s="87">
        <v>2000</v>
      </c>
      <c r="F45" s="74"/>
    </row>
    <row r="46" spans="1:6" ht="16.5" customHeight="1">
      <c r="A46" s="221"/>
      <c r="B46" s="101" t="s">
        <v>382</v>
      </c>
      <c r="C46" s="86">
        <v>2000</v>
      </c>
      <c r="D46" s="87">
        <v>5000</v>
      </c>
      <c r="F46" s="74"/>
    </row>
    <row r="47" spans="1:6" ht="16.5" customHeight="1">
      <c r="A47" s="221"/>
      <c r="B47" s="7" t="s">
        <v>381</v>
      </c>
      <c r="C47" s="86">
        <v>4000</v>
      </c>
      <c r="D47" s="87">
        <v>10000</v>
      </c>
      <c r="F47" s="74"/>
    </row>
    <row r="48" spans="1:6" ht="16.5" customHeight="1">
      <c r="A48" s="222">
        <v>340</v>
      </c>
      <c r="B48" s="75" t="s">
        <v>3</v>
      </c>
      <c r="C48" s="93">
        <f>SUM(C49:C83)</f>
        <v>325205.2</v>
      </c>
      <c r="D48" s="93">
        <f>SUM(D49:D85)</f>
        <v>631641.98</v>
      </c>
      <c r="E48" s="81">
        <v>631641.98</v>
      </c>
      <c r="F48" s="74">
        <f>D48-E48</f>
        <v>0</v>
      </c>
    </row>
    <row r="49" spans="1:6" ht="16.5" customHeight="1">
      <c r="A49" s="223"/>
      <c r="B49" s="7" t="s">
        <v>281</v>
      </c>
      <c r="C49" s="102">
        <f>20000-334.8</f>
        <v>19665.2</v>
      </c>
      <c r="D49" s="87">
        <v>40000</v>
      </c>
      <c r="F49" s="74"/>
    </row>
    <row r="50" spans="1:6" ht="16.5" customHeight="1">
      <c r="A50" s="223"/>
      <c r="B50" s="7" t="s">
        <v>282</v>
      </c>
      <c r="C50" s="87">
        <v>25000</v>
      </c>
      <c r="D50" s="87">
        <f>-60.22+60000</f>
        <v>59939.78</v>
      </c>
      <c r="F50" s="74"/>
    </row>
    <row r="51" spans="1:6" ht="16.5" customHeight="1">
      <c r="A51" s="223"/>
      <c r="B51" s="7" t="s">
        <v>283</v>
      </c>
      <c r="C51" s="87">
        <v>13560</v>
      </c>
      <c r="D51" s="87">
        <v>20000</v>
      </c>
      <c r="F51" s="74"/>
    </row>
    <row r="52" spans="1:6" ht="16.5" customHeight="1">
      <c r="A52" s="223"/>
      <c r="B52" s="7" t="s">
        <v>284</v>
      </c>
      <c r="C52" s="87">
        <v>20000</v>
      </c>
      <c r="D52" s="87">
        <f>20000+30000+5192.2</f>
        <v>55192.2</v>
      </c>
      <c r="F52" s="74"/>
    </row>
    <row r="53" spans="1:6" ht="16.5" hidden="1" customHeight="1">
      <c r="A53" s="223"/>
      <c r="B53" s="7" t="s">
        <v>285</v>
      </c>
      <c r="C53" s="87">
        <v>12600</v>
      </c>
      <c r="D53" s="87"/>
      <c r="F53" s="74"/>
    </row>
    <row r="54" spans="1:6" ht="16.5" hidden="1" customHeight="1">
      <c r="A54" s="223"/>
      <c r="B54" s="7" t="s">
        <v>286</v>
      </c>
      <c r="C54" s="87">
        <v>10500</v>
      </c>
      <c r="D54" s="87"/>
      <c r="F54" s="74"/>
    </row>
    <row r="55" spans="1:6" ht="16.5" hidden="1" customHeight="1">
      <c r="A55" s="223"/>
      <c r="B55" s="7" t="s">
        <v>287</v>
      </c>
      <c r="C55" s="87">
        <v>5000</v>
      </c>
      <c r="D55" s="87"/>
      <c r="F55" s="74"/>
    </row>
    <row r="56" spans="1:6" ht="16.5" hidden="1" customHeight="1">
      <c r="A56" s="223"/>
      <c r="B56" s="7" t="s">
        <v>288</v>
      </c>
      <c r="C56" s="87"/>
      <c r="D56" s="87"/>
      <c r="F56" s="74"/>
    </row>
    <row r="57" spans="1:6" ht="16.5" hidden="1" customHeight="1">
      <c r="A57" s="223"/>
      <c r="B57" s="7" t="s">
        <v>289</v>
      </c>
      <c r="C57" s="87"/>
      <c r="D57" s="87"/>
      <c r="F57" s="74"/>
    </row>
    <row r="58" spans="1:6" ht="16.5" hidden="1" customHeight="1">
      <c r="A58" s="223"/>
      <c r="B58" s="7" t="s">
        <v>290</v>
      </c>
      <c r="C58" s="87"/>
      <c r="D58" s="87"/>
      <c r="F58" s="74"/>
    </row>
    <row r="59" spans="1:6" ht="16.5" hidden="1" customHeight="1">
      <c r="A59" s="223"/>
      <c r="B59" s="7" t="s">
        <v>291</v>
      </c>
      <c r="C59" s="87"/>
      <c r="D59" s="87"/>
      <c r="F59" s="74"/>
    </row>
    <row r="60" spans="1:6" ht="16.5" hidden="1" customHeight="1">
      <c r="A60" s="223"/>
      <c r="B60" s="7" t="s">
        <v>292</v>
      </c>
      <c r="C60" s="87"/>
      <c r="D60" s="87"/>
      <c r="F60" s="74"/>
    </row>
    <row r="61" spans="1:6" ht="16.5" hidden="1" customHeight="1">
      <c r="A61" s="223"/>
      <c r="B61" s="7" t="s">
        <v>293</v>
      </c>
      <c r="C61" s="87"/>
      <c r="D61" s="87"/>
      <c r="F61" s="74"/>
    </row>
    <row r="62" spans="1:6" ht="16.5" hidden="1" customHeight="1">
      <c r="A62" s="223"/>
      <c r="B62" s="7" t="s">
        <v>294</v>
      </c>
      <c r="C62" s="87"/>
      <c r="D62" s="87"/>
      <c r="F62" s="74"/>
    </row>
    <row r="63" spans="1:6" ht="16.5" hidden="1" customHeight="1">
      <c r="A63" s="223"/>
      <c r="B63" s="7" t="s">
        <v>295</v>
      </c>
      <c r="C63" s="87"/>
      <c r="D63" s="87"/>
      <c r="F63" s="74"/>
    </row>
    <row r="64" spans="1:6" ht="16.5" hidden="1" customHeight="1">
      <c r="A64" s="223"/>
      <c r="B64" s="7" t="s">
        <v>296</v>
      </c>
      <c r="C64" s="87"/>
      <c r="D64" s="87"/>
      <c r="F64" s="74"/>
    </row>
    <row r="65" spans="1:6" ht="16.5" hidden="1" customHeight="1">
      <c r="A65" s="223"/>
      <c r="B65" s="7" t="s">
        <v>297</v>
      </c>
      <c r="C65" s="87"/>
      <c r="D65" s="87"/>
      <c r="F65" s="74"/>
    </row>
    <row r="66" spans="1:6" ht="17.25" hidden="1" customHeight="1">
      <c r="A66" s="223"/>
      <c r="B66" s="7" t="s">
        <v>298</v>
      </c>
      <c r="C66" s="87"/>
      <c r="D66" s="87"/>
      <c r="F66" s="74"/>
    </row>
    <row r="67" spans="1:6" ht="16.5" hidden="1" customHeight="1">
      <c r="A67" s="223"/>
      <c r="B67" s="7"/>
      <c r="C67" s="87"/>
      <c r="D67" s="87"/>
      <c r="F67" s="74"/>
    </row>
    <row r="68" spans="1:6" ht="16.5" hidden="1" customHeight="1">
      <c r="A68" s="223"/>
      <c r="B68" s="7"/>
      <c r="C68" s="87"/>
      <c r="D68" s="87"/>
      <c r="F68" s="74"/>
    </row>
    <row r="69" spans="1:6" ht="16.5" hidden="1" customHeight="1">
      <c r="A69" s="223"/>
      <c r="B69" s="7" t="s">
        <v>299</v>
      </c>
      <c r="C69" s="87">
        <v>5050</v>
      </c>
      <c r="D69" s="87"/>
      <c r="F69" s="74"/>
    </row>
    <row r="70" spans="1:6" ht="16.5" hidden="1" customHeight="1">
      <c r="A70" s="223"/>
      <c r="B70" s="7" t="s">
        <v>300</v>
      </c>
      <c r="C70" s="87"/>
      <c r="D70" s="87"/>
      <c r="F70" s="74"/>
    </row>
    <row r="71" spans="1:6" ht="16.5" customHeight="1">
      <c r="A71" s="223"/>
      <c r="B71" s="7" t="s">
        <v>301</v>
      </c>
      <c r="C71" s="87">
        <f>151200-7000</f>
        <v>144200</v>
      </c>
      <c r="D71" s="87">
        <v>183600</v>
      </c>
      <c r="F71" s="74"/>
    </row>
    <row r="72" spans="1:6" ht="16.5" customHeight="1">
      <c r="A72" s="223"/>
      <c r="B72" s="7" t="s">
        <v>302</v>
      </c>
      <c r="C72" s="87">
        <v>9000</v>
      </c>
      <c r="D72" s="87">
        <v>12000</v>
      </c>
      <c r="F72" s="74"/>
    </row>
    <row r="73" spans="1:6" ht="16.5" customHeight="1">
      <c r="A73" s="223"/>
      <c r="B73" s="7" t="s">
        <v>303</v>
      </c>
      <c r="C73" s="87">
        <v>9600</v>
      </c>
      <c r="D73" s="87">
        <v>12600</v>
      </c>
      <c r="F73" s="74"/>
    </row>
    <row r="74" spans="1:6" ht="16.5" customHeight="1">
      <c r="A74" s="223"/>
      <c r="B74" s="7" t="s">
        <v>304</v>
      </c>
      <c r="C74" s="87">
        <v>18540</v>
      </c>
      <c r="D74" s="87">
        <v>25000</v>
      </c>
      <c r="F74" s="74"/>
    </row>
    <row r="75" spans="1:6" ht="16.5" customHeight="1">
      <c r="A75" s="223"/>
      <c r="B75" s="7" t="s">
        <v>305</v>
      </c>
      <c r="C75" s="87">
        <v>1800</v>
      </c>
      <c r="D75" s="87">
        <v>3000</v>
      </c>
      <c r="F75" s="74"/>
    </row>
    <row r="76" spans="1:6" ht="16.5" customHeight="1">
      <c r="A76" s="223"/>
      <c r="B76" s="7" t="s">
        <v>306</v>
      </c>
      <c r="C76" s="87">
        <v>16320</v>
      </c>
      <c r="D76" s="87">
        <v>20500</v>
      </c>
      <c r="F76" s="74"/>
    </row>
    <row r="77" spans="1:6" ht="16.5" customHeight="1">
      <c r="A77" s="223"/>
      <c r="B77" s="7" t="s">
        <v>307</v>
      </c>
      <c r="C77" s="87">
        <v>5040</v>
      </c>
      <c r="D77" s="87">
        <v>5040</v>
      </c>
      <c r="F77" s="74"/>
    </row>
    <row r="78" spans="1:6" ht="16.5" customHeight="1">
      <c r="A78" s="223"/>
      <c r="B78" s="7" t="s">
        <v>308</v>
      </c>
      <c r="C78" s="87">
        <v>960</v>
      </c>
      <c r="D78" s="87">
        <v>960</v>
      </c>
      <c r="F78" s="74"/>
    </row>
    <row r="79" spans="1:6" ht="16.5" customHeight="1">
      <c r="A79" s="223"/>
      <c r="B79" s="7" t="s">
        <v>309</v>
      </c>
      <c r="C79" s="87">
        <v>1280</v>
      </c>
      <c r="D79" s="87">
        <v>1280</v>
      </c>
      <c r="F79" s="74"/>
    </row>
    <row r="80" spans="1:6" ht="16.5" customHeight="1">
      <c r="A80" s="223"/>
      <c r="B80" s="7" t="s">
        <v>310</v>
      </c>
      <c r="C80" s="87">
        <v>1530</v>
      </c>
      <c r="D80" s="87">
        <v>1530</v>
      </c>
      <c r="F80" s="74"/>
    </row>
    <row r="81" spans="1:6" ht="16.5" customHeight="1">
      <c r="A81" s="223"/>
      <c r="B81" s="7" t="s">
        <v>311</v>
      </c>
      <c r="C81" s="87">
        <v>3000</v>
      </c>
      <c r="D81" s="87">
        <v>10000</v>
      </c>
      <c r="F81" s="74"/>
    </row>
    <row r="82" spans="1:6" ht="16.5" customHeight="1">
      <c r="A82" s="223"/>
      <c r="B82" s="7" t="s">
        <v>312</v>
      </c>
      <c r="C82" s="87">
        <v>560</v>
      </c>
      <c r="D82" s="87">
        <v>1000</v>
      </c>
      <c r="F82" s="74"/>
    </row>
    <row r="83" spans="1:6" ht="16.5" customHeight="1">
      <c r="A83" s="223"/>
      <c r="B83" s="7" t="s">
        <v>313</v>
      </c>
      <c r="C83" s="87">
        <v>2000</v>
      </c>
      <c r="D83" s="87">
        <v>20000</v>
      </c>
      <c r="F83" s="74"/>
    </row>
    <row r="84" spans="1:6" s="95" customFormat="1" ht="16.5" customHeight="1">
      <c r="A84" s="223"/>
      <c r="B84" s="130" t="s">
        <v>379</v>
      </c>
      <c r="C84" s="131">
        <v>6300</v>
      </c>
      <c r="D84" s="131">
        <v>140000</v>
      </c>
      <c r="F84" s="89"/>
    </row>
    <row r="85" spans="1:6" s="95" customFormat="1" ht="16.5" customHeight="1">
      <c r="A85" s="223"/>
      <c r="B85" s="130" t="s">
        <v>380</v>
      </c>
      <c r="C85" s="131"/>
      <c r="D85" s="131">
        <v>20000</v>
      </c>
      <c r="F85" s="89"/>
    </row>
    <row r="86" spans="1:6" ht="16.5" customHeight="1">
      <c r="A86" s="228"/>
      <c r="B86" s="9" t="s">
        <v>4</v>
      </c>
      <c r="C86" s="103">
        <f>C48+C43+C32+C21+C16+C11+C6+C14+C9+C15</f>
        <v>6520389.9951999998</v>
      </c>
      <c r="D86" s="104">
        <f>D48+D43+D32+D21+D16+D11+D6+D14+D9+D15</f>
        <v>8474100.0004325323</v>
      </c>
      <c r="E86" s="1">
        <f>SUM(E6:E83)</f>
        <v>9252362.3713000007</v>
      </c>
      <c r="F86" s="74">
        <f>D86-E86</f>
        <v>-778262.37086746842</v>
      </c>
    </row>
    <row r="87" spans="1:6" ht="15">
      <c r="B87" s="6" t="s">
        <v>7</v>
      </c>
      <c r="C87" s="105" t="e">
        <f>C86-C88</f>
        <v>#REF!</v>
      </c>
      <c r="D87" s="106">
        <f>D86-D88</f>
        <v>7244899.9991325326</v>
      </c>
      <c r="E87" s="74">
        <f>D48+D43+D32+D21+D16+D11+D14+D15+D9+D6</f>
        <v>8474100.0004325323</v>
      </c>
    </row>
    <row r="88" spans="1:6" ht="15">
      <c r="B88" s="6" t="s">
        <v>6</v>
      </c>
      <c r="C88" s="107" t="e">
        <f>#REF!+#REF!+#REF!</f>
        <v>#REF!</v>
      </c>
      <c r="D88" s="107">
        <f>D8+D13+D85+D84</f>
        <v>1229200.0013000001</v>
      </c>
      <c r="E88" s="74"/>
    </row>
    <row r="89" spans="1:6" ht="15">
      <c r="B89" s="6"/>
      <c r="C89" s="108"/>
    </row>
    <row r="90" spans="1:6" ht="15.75" hidden="1">
      <c r="A90" s="225" t="s">
        <v>314</v>
      </c>
      <c r="B90" s="225"/>
      <c r="C90" s="229" t="s">
        <v>245</v>
      </c>
      <c r="D90" s="229"/>
    </row>
    <row r="91" spans="1:6" ht="15.75" hidden="1">
      <c r="A91" s="109"/>
      <c r="B91" s="110"/>
      <c r="C91" s="111"/>
    </row>
    <row r="92" spans="1:6" ht="15.75" hidden="1" customHeight="1">
      <c r="A92" s="224" t="s">
        <v>315</v>
      </c>
      <c r="B92" s="224"/>
      <c r="C92" s="227" t="s">
        <v>8</v>
      </c>
      <c r="D92" s="227"/>
    </row>
    <row r="93" spans="1:6" ht="15" hidden="1" customHeight="1">
      <c r="B93" s="5"/>
      <c r="C93" s="112"/>
    </row>
    <row r="94" spans="1:6" ht="15" hidden="1">
      <c r="B94" s="4"/>
      <c r="C94" s="113" t="s">
        <v>316</v>
      </c>
    </row>
    <row r="95" spans="1:6" ht="15" hidden="1">
      <c r="C95" s="114" t="s">
        <v>317</v>
      </c>
    </row>
    <row r="96" spans="1:6" ht="15" hidden="1">
      <c r="C96" s="114" t="s">
        <v>318</v>
      </c>
    </row>
    <row r="97" spans="3:3" ht="17.25" hidden="1" customHeight="1">
      <c r="C97" s="114">
        <v>205</v>
      </c>
    </row>
    <row r="98" spans="3:3" ht="17.25" hidden="1" customHeight="1">
      <c r="C98" s="114"/>
    </row>
    <row r="99" spans="3:3" ht="17.25" hidden="1" customHeight="1">
      <c r="C99" s="114">
        <v>205</v>
      </c>
    </row>
    <row r="100" spans="3:3" ht="17.25" hidden="1" customHeight="1">
      <c r="C100" s="114"/>
    </row>
    <row r="101" spans="3:3" ht="17.25" hidden="1" customHeight="1">
      <c r="C101" s="114" t="s">
        <v>319</v>
      </c>
    </row>
    <row r="102" spans="3:3" ht="17.25" hidden="1" customHeight="1">
      <c r="C102" s="114" t="s">
        <v>318</v>
      </c>
    </row>
    <row r="103" spans="3:3" ht="17.25" hidden="1" customHeight="1">
      <c r="C103" s="114">
        <v>168</v>
      </c>
    </row>
    <row r="104" spans="3:3" ht="5.25" hidden="1" customHeight="1">
      <c r="C104" s="114"/>
    </row>
    <row r="105" spans="3:3" ht="17.25" hidden="1" customHeight="1">
      <c r="C105" s="114">
        <v>168</v>
      </c>
    </row>
    <row r="106" spans="3:3" ht="17.25" hidden="1" customHeight="1">
      <c r="C106" s="115"/>
    </row>
    <row r="107" spans="3:3" ht="17.25" hidden="1" customHeight="1">
      <c r="C107" s="114" t="s">
        <v>319</v>
      </c>
    </row>
    <row r="108" spans="3:3" ht="17.25" hidden="1" customHeight="1">
      <c r="C108" s="114" t="s">
        <v>318</v>
      </c>
    </row>
    <row r="109" spans="3:3" ht="17.25" hidden="1" customHeight="1">
      <c r="C109" s="114">
        <v>150</v>
      </c>
    </row>
    <row r="110" spans="3:3" ht="17.25" hidden="1" customHeight="1">
      <c r="C110" s="114"/>
    </row>
    <row r="111" spans="3:3" ht="17.25" hidden="1" customHeight="1">
      <c r="C111" s="114">
        <v>150</v>
      </c>
    </row>
    <row r="112" spans="3:3" ht="17.25" hidden="1" customHeight="1">
      <c r="C112" s="115"/>
    </row>
    <row r="113" spans="1:6" ht="17.25" hidden="1" customHeight="1">
      <c r="C113" s="115"/>
    </row>
    <row r="114" spans="1:6" ht="17.25" hidden="1" customHeight="1"/>
    <row r="115" spans="1:6" ht="17.25" hidden="1" customHeight="1"/>
    <row r="116" spans="1:6" ht="17.25" hidden="1" customHeight="1">
      <c r="A116" s="2" t="s">
        <v>320</v>
      </c>
    </row>
    <row r="117" spans="1:6" ht="17.25" hidden="1" customHeight="1">
      <c r="A117" s="3">
        <v>21175</v>
      </c>
    </row>
    <row r="118" spans="1:6" ht="17.25" customHeight="1">
      <c r="A118" s="225" t="s">
        <v>314</v>
      </c>
      <c r="B118" s="225"/>
      <c r="C118" s="133" t="s">
        <v>245</v>
      </c>
      <c r="D118" s="133" t="s">
        <v>245</v>
      </c>
    </row>
    <row r="119" spans="1:6" ht="17.25" customHeight="1">
      <c r="A119" s="109"/>
      <c r="B119" s="110"/>
      <c r="C119" s="134"/>
      <c r="D119" s="132"/>
      <c r="E119" s="1">
        <v>8474100</v>
      </c>
      <c r="F119" s="74">
        <f>E119-D119</f>
        <v>8474100</v>
      </c>
    </row>
    <row r="120" spans="1:6" ht="17.25" customHeight="1">
      <c r="A120" s="224" t="s">
        <v>315</v>
      </c>
      <c r="B120" s="224"/>
      <c r="C120" s="134" t="s">
        <v>8</v>
      </c>
      <c r="D120" s="134" t="s">
        <v>8</v>
      </c>
    </row>
    <row r="121" spans="1:6" ht="17.25" customHeight="1">
      <c r="B121" s="5"/>
      <c r="C121" s="135"/>
    </row>
    <row r="122" spans="1:6" ht="17.25" customHeight="1">
      <c r="B122" s="4"/>
      <c r="C122" s="113" t="s">
        <v>316</v>
      </c>
    </row>
    <row r="123" spans="1:6" ht="17.25" customHeight="1">
      <c r="A123" s="2" t="s">
        <v>320</v>
      </c>
      <c r="C123" s="136" t="s">
        <v>317</v>
      </c>
    </row>
    <row r="124" spans="1:6" ht="17.25" customHeight="1">
      <c r="A124" s="3">
        <v>21175</v>
      </c>
      <c r="C124" s="136" t="s">
        <v>318</v>
      </c>
    </row>
    <row r="125" spans="1:6" ht="17.25" customHeight="1">
      <c r="C125" s="136">
        <v>205</v>
      </c>
    </row>
    <row r="126" spans="1:6" ht="17.25" customHeight="1">
      <c r="C126" s="136"/>
    </row>
    <row r="127" spans="1:6" ht="17.25" customHeight="1">
      <c r="C127" s="136">
        <v>205</v>
      </c>
    </row>
    <row r="128" spans="1:6" ht="17.25" customHeight="1">
      <c r="C128" s="136"/>
    </row>
    <row r="129" spans="1:3" ht="17.25" customHeight="1">
      <c r="C129" s="136" t="s">
        <v>319</v>
      </c>
    </row>
    <row r="130" spans="1:3" ht="17.25" customHeight="1">
      <c r="C130" s="136" t="s">
        <v>318</v>
      </c>
    </row>
    <row r="131" spans="1:3" ht="17.25" customHeight="1">
      <c r="C131" s="136">
        <v>168</v>
      </c>
    </row>
    <row r="132" spans="1:3" ht="17.25" customHeight="1">
      <c r="C132" s="136"/>
    </row>
    <row r="133" spans="1:3" ht="17.25" customHeight="1">
      <c r="C133" s="136">
        <v>168</v>
      </c>
    </row>
    <row r="134" spans="1:3" ht="17.25" customHeight="1">
      <c r="C134" s="107"/>
    </row>
    <row r="135" spans="1:3" ht="17.25" customHeight="1">
      <c r="C135" s="136" t="s">
        <v>319</v>
      </c>
    </row>
    <row r="136" spans="1:3" ht="17.25" customHeight="1">
      <c r="C136" s="136" t="s">
        <v>318</v>
      </c>
    </row>
    <row r="137" spans="1:3" ht="17.25" customHeight="1">
      <c r="C137" s="136">
        <v>150</v>
      </c>
    </row>
    <row r="138" spans="1:3" ht="17.25" customHeight="1">
      <c r="C138" s="136"/>
    </row>
    <row r="139" spans="1:3" ht="17.25" customHeight="1">
      <c r="C139" s="136">
        <v>150</v>
      </c>
    </row>
    <row r="140" spans="1:3" ht="17.25" customHeight="1">
      <c r="C140" s="107"/>
    </row>
    <row r="141" spans="1:3" ht="17.25" customHeight="1">
      <c r="C141" s="107"/>
    </row>
    <row r="142" spans="1:3" ht="17.25" customHeight="1">
      <c r="C142" s="137"/>
    </row>
    <row r="143" spans="1:3" ht="17.25" customHeight="1">
      <c r="C143" s="137"/>
    </row>
    <row r="144" spans="1:3" ht="17.25" customHeight="1">
      <c r="A144" s="2" t="s">
        <v>320</v>
      </c>
      <c r="C144" s="137"/>
    </row>
    <row r="145" spans="1:3" ht="17.25" customHeight="1">
      <c r="A145" s="3">
        <v>21175</v>
      </c>
      <c r="C145" s="137"/>
    </row>
  </sheetData>
  <mergeCells count="16">
    <mergeCell ref="A120:B120"/>
    <mergeCell ref="A118:B118"/>
    <mergeCell ref="A1:D3"/>
    <mergeCell ref="A92:B92"/>
    <mergeCell ref="C92:D92"/>
    <mergeCell ref="A43:A47"/>
    <mergeCell ref="A48:A86"/>
    <mergeCell ref="A90:B90"/>
    <mergeCell ref="C90:D90"/>
    <mergeCell ref="F6:H6"/>
    <mergeCell ref="A11:A12"/>
    <mergeCell ref="A21:A31"/>
    <mergeCell ref="A32:A42"/>
    <mergeCell ref="A16:A20"/>
    <mergeCell ref="A6:A7"/>
    <mergeCell ref="A9:A10"/>
  </mergeCells>
  <phoneticPr fontId="10" type="noConversion"/>
  <pageMargins left="1.1023622047244095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ПФХД</vt:lpstr>
      <vt:lpstr>Сведения</vt:lpstr>
      <vt:lpstr>расшифровка</vt:lpstr>
      <vt:lpstr>ПФХД!Область_печати</vt:lpstr>
      <vt:lpstr>расшифровка!Область_печати</vt:lpstr>
      <vt:lpstr>Сведения!Область_печати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2016-01-21T02:23:48Z</cp:lastPrinted>
  <dcterms:created xsi:type="dcterms:W3CDTF">2006-09-28T05:33:49Z</dcterms:created>
  <dcterms:modified xsi:type="dcterms:W3CDTF">2016-02-04T07:07:27Z</dcterms:modified>
</cp:coreProperties>
</file>